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aria\OneDrive\Documentos\ADIN en mi PC\Tablas analisis cuanti-cuali MOIDI Kit\"/>
    </mc:Choice>
  </mc:AlternateContent>
  <xr:revisionPtr revIDLastSave="0" documentId="13_ncr:1_{EBA0EC89-A343-4A48-ACE5-A1A5E3A7EED7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OA - R" sheetId="6" r:id="rId1"/>
    <sheet name="MOIDI Datos" sheetId="2" r:id="rId2"/>
    <sheet name="Resultados MOIDI" sheetId="10" r:id="rId3"/>
    <sheet name="Sheet3" sheetId="9" state="hidden" r:id="rId4"/>
    <sheet name="Matrix" sheetId="7" state="hidden" r:id="rId5"/>
  </sheets>
  <definedNames>
    <definedName name="_xlnm.database">Matrix!$A$4:$BU$32</definedName>
    <definedName name="match">IFERROR(VLOOKUP('MOIDI Datos'!$W$2,_xlnm.database,MATCH('MOIDI Datos'!XEX1,sequence,0),FALSE),"")</definedName>
    <definedName name="ND_Nivel">IF('MOIDI Datos'!$J1="","",IF('MOIDI Datos'!$J1&lt;0,"Por Debajo",IF('MOIDI Datos'!$J1=0, "En Su Edad",IF('MOIDI Datos'!$J1&gt;0,"Por Encima",""))))</definedName>
    <definedName name="_xlnm.Print_Area" localSheetId="1">'MOIDI Datos'!$C$1:$K$95</definedName>
    <definedName name="_xlnm.Print_Titles" localSheetId="1">'MOIDI Datos'!$1:$4</definedName>
    <definedName name="sequence">Matrix!$A$3:$BU$3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" i="6" l="1"/>
  <c r="H37" i="6"/>
  <c r="F37" i="6"/>
  <c r="D37" i="6"/>
  <c r="H36" i="6"/>
  <c r="F36" i="6"/>
  <c r="D36" i="6"/>
  <c r="B36" i="6"/>
  <c r="Q2" i="2" l="1"/>
  <c r="B30" i="2"/>
  <c r="A30" i="2" s="1"/>
  <c r="B37" i="2"/>
  <c r="A37" i="2" s="1"/>
  <c r="M12" i="2"/>
  <c r="M36" i="2"/>
  <c r="M48" i="2"/>
  <c r="M57" i="2"/>
  <c r="M58" i="2"/>
  <c r="M59" i="2"/>
  <c r="M60" i="2"/>
  <c r="M61" i="2"/>
  <c r="M62" i="2"/>
  <c r="M67" i="2"/>
  <c r="M79" i="2"/>
  <c r="M84" i="2"/>
  <c r="M90" i="2"/>
  <c r="L12" i="2"/>
  <c r="L36" i="2"/>
  <c r="L48" i="2"/>
  <c r="L58" i="2"/>
  <c r="L59" i="2"/>
  <c r="L60" i="2"/>
  <c r="L61" i="2"/>
  <c r="L62" i="2"/>
  <c r="L67" i="2"/>
  <c r="L79" i="2"/>
  <c r="L84" i="2"/>
  <c r="L90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6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B85" i="2"/>
  <c r="B80" i="2"/>
  <c r="B81" i="2" s="1"/>
  <c r="B82" i="2" s="1"/>
  <c r="B68" i="2"/>
  <c r="B69" i="2" s="1"/>
  <c r="B63" i="2"/>
  <c r="B64" i="2" s="1"/>
  <c r="B49" i="2"/>
  <c r="B50" i="2" s="1"/>
  <c r="A95" i="2"/>
  <c r="A94" i="2"/>
  <c r="A93" i="2"/>
  <c r="A92" i="2"/>
  <c r="A91" i="2"/>
  <c r="B86" i="2"/>
  <c r="A86" i="2" s="1"/>
  <c r="A85" i="2"/>
  <c r="A49" i="2"/>
  <c r="B13" i="2"/>
  <c r="B14" i="2" s="1"/>
  <c r="B6" i="2"/>
  <c r="B7" i="2" s="1"/>
  <c r="C1" i="7"/>
  <c r="D1" i="7"/>
  <c r="E1" i="7" s="1"/>
  <c r="F1" i="7" s="1"/>
  <c r="G1" i="7" s="1"/>
  <c r="I1" i="7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Z1" i="7"/>
  <c r="AA1" i="7" s="1"/>
  <c r="AB1" i="7" s="1"/>
  <c r="AC1" i="7" s="1"/>
  <c r="AD1" i="7" s="1"/>
  <c r="AF1" i="7"/>
  <c r="AG1" i="7" s="1"/>
  <c r="AH1" i="7" s="1"/>
  <c r="AI1" i="7" s="1"/>
  <c r="AK1" i="7"/>
  <c r="AL1" i="7" s="1"/>
  <c r="AM1" i="7" s="1"/>
  <c r="AN1" i="7" s="1"/>
  <c r="AO1" i="7" s="1"/>
  <c r="AP1" i="7" s="1"/>
  <c r="AQ1" i="7" s="1"/>
  <c r="AR1" i="7" s="1"/>
  <c r="AS1" i="7" s="1"/>
  <c r="AT1" i="7" s="1"/>
  <c r="AV1" i="7"/>
  <c r="AW1" i="7" s="1"/>
  <c r="AX1" i="7" s="1"/>
  <c r="AZ1" i="7"/>
  <c r="BA1" i="7" s="1"/>
  <c r="BB1" i="7" s="1"/>
  <c r="BC1" i="7" s="1"/>
  <c r="BD1" i="7" s="1"/>
  <c r="BE1" i="7" s="1"/>
  <c r="BF1" i="7" s="1"/>
  <c r="BG1" i="7" s="1"/>
  <c r="BH1" i="7" s="1"/>
  <c r="BI1" i="7" s="1"/>
  <c r="BK1" i="7"/>
  <c r="BL1" i="7" s="1"/>
  <c r="BM1" i="7" s="1"/>
  <c r="BO1" i="7"/>
  <c r="BP1" i="7" s="1"/>
  <c r="BQ1" i="7" s="1"/>
  <c r="BR1" i="7" s="1"/>
  <c r="BS1" i="7" s="1"/>
  <c r="BT1" i="7" s="1"/>
  <c r="BU1" i="7" s="1"/>
  <c r="L11" i="6"/>
  <c r="L10" i="6"/>
  <c r="L9" i="6"/>
  <c r="L8" i="6"/>
  <c r="V7" i="2" l="1"/>
  <c r="V11" i="2"/>
  <c r="V15" i="2"/>
  <c r="V19" i="2"/>
  <c r="W19" i="2" s="1"/>
  <c r="V23" i="2"/>
  <c r="V27" i="2"/>
  <c r="V31" i="2"/>
  <c r="V18" i="2"/>
  <c r="W18" i="2" s="1"/>
  <c r="V26" i="2"/>
  <c r="V8" i="2"/>
  <c r="V12" i="2"/>
  <c r="V16" i="2"/>
  <c r="W16" i="2" s="1"/>
  <c r="V20" i="2"/>
  <c r="V24" i="2"/>
  <c r="V28" i="2"/>
  <c r="W28" i="2" s="1"/>
  <c r="V32" i="2"/>
  <c r="W32" i="2" s="1"/>
  <c r="V14" i="2"/>
  <c r="V22" i="2"/>
  <c r="V6" i="2"/>
  <c r="V9" i="2"/>
  <c r="W9" i="2" s="1"/>
  <c r="V13" i="2"/>
  <c r="V17" i="2"/>
  <c r="V21" i="2"/>
  <c r="W21" i="2" s="1"/>
  <c r="V25" i="2"/>
  <c r="W25" i="2" s="1"/>
  <c r="V29" i="2"/>
  <c r="V33" i="2"/>
  <c r="V10" i="2"/>
  <c r="W10" i="2" s="1"/>
  <c r="V30" i="2"/>
  <c r="W30" i="2" s="1"/>
  <c r="B8" i="2"/>
  <c r="B9" i="2" s="1"/>
  <c r="A7" i="2"/>
  <c r="A50" i="2"/>
  <c r="B51" i="2"/>
  <c r="B52" i="2" s="1"/>
  <c r="A52" i="2" s="1"/>
  <c r="B87" i="2"/>
  <c r="B88" i="2" s="1"/>
  <c r="B31" i="2"/>
  <c r="A6" i="2"/>
  <c r="B38" i="2"/>
  <c r="A80" i="2"/>
  <c r="A64" i="2"/>
  <c r="B65" i="2"/>
  <c r="B15" i="2"/>
  <c r="A14" i="2"/>
  <c r="A88" i="2"/>
  <c r="B89" i="2"/>
  <c r="A89" i="2" s="1"/>
  <c r="A69" i="2"/>
  <c r="B70" i="2"/>
  <c r="B10" i="2"/>
  <c r="A9" i="2"/>
  <c r="A82" i="2"/>
  <c r="B83" i="2"/>
  <c r="A83" i="2" s="1"/>
  <c r="A63" i="2"/>
  <c r="A68" i="2"/>
  <c r="A81" i="2"/>
  <c r="A8" i="2"/>
  <c r="A13" i="2"/>
  <c r="A87" i="2"/>
  <c r="W6" i="2"/>
  <c r="K3" i="2"/>
  <c r="W33" i="2"/>
  <c r="W31" i="2"/>
  <c r="W29" i="2"/>
  <c r="W27" i="2"/>
  <c r="W23" i="2"/>
  <c r="W17" i="2"/>
  <c r="W15" i="2"/>
  <c r="W13" i="2"/>
  <c r="W11" i="2"/>
  <c r="W8" i="2"/>
  <c r="W7" i="2"/>
  <c r="W26" i="2"/>
  <c r="W24" i="2"/>
  <c r="W22" i="2"/>
  <c r="W20" i="2"/>
  <c r="W14" i="2"/>
  <c r="W12" i="2"/>
  <c r="I36" i="6"/>
  <c r="I37" i="6"/>
  <c r="L12" i="6" s="1"/>
  <c r="B39" i="2" l="1"/>
  <c r="A38" i="2"/>
  <c r="B53" i="2"/>
  <c r="B32" i="2"/>
  <c r="A31" i="2"/>
  <c r="A51" i="2"/>
  <c r="B66" i="2"/>
  <c r="A66" i="2" s="1"/>
  <c r="A65" i="2"/>
  <c r="B71" i="2"/>
  <c r="A70" i="2"/>
  <c r="B54" i="2"/>
  <c r="A53" i="2"/>
  <c r="A10" i="2"/>
  <c r="B11" i="2"/>
  <c r="A11" i="2" s="1"/>
  <c r="A15" i="2"/>
  <c r="B16" i="2"/>
  <c r="W2" i="2"/>
  <c r="B33" i="2" l="1"/>
  <c r="A32" i="2"/>
  <c r="B40" i="2"/>
  <c r="A39" i="2"/>
  <c r="H39" i="2" s="1"/>
  <c r="B72" i="2"/>
  <c r="A71" i="2"/>
  <c r="A16" i="2"/>
  <c r="B17" i="2"/>
  <c r="B55" i="2"/>
  <c r="A54" i="2"/>
  <c r="H54" i="2" s="1"/>
  <c r="H6" i="2"/>
  <c r="H8" i="2"/>
  <c r="H10" i="2"/>
  <c r="H13" i="2"/>
  <c r="H15" i="2"/>
  <c r="H30" i="2"/>
  <c r="H53" i="2"/>
  <c r="H68" i="2"/>
  <c r="H71" i="2"/>
  <c r="H80" i="2"/>
  <c r="H86" i="2"/>
  <c r="H89" i="2"/>
  <c r="H9" i="2"/>
  <c r="H14" i="2"/>
  <c r="H37" i="2"/>
  <c r="H51" i="2"/>
  <c r="H65" i="2"/>
  <c r="H69" i="2"/>
  <c r="H83" i="2"/>
  <c r="H87" i="2"/>
  <c r="H31" i="2"/>
  <c r="H49" i="2"/>
  <c r="H52" i="2"/>
  <c r="H63" i="2"/>
  <c r="H66" i="2"/>
  <c r="H81" i="2"/>
  <c r="H85" i="2"/>
  <c r="H7" i="2"/>
  <c r="H11" i="2"/>
  <c r="H16" i="2"/>
  <c r="H32" i="2"/>
  <c r="H38" i="2"/>
  <c r="H50" i="2"/>
  <c r="H64" i="2"/>
  <c r="H70" i="2"/>
  <c r="H82" i="2"/>
  <c r="H88" i="2"/>
  <c r="B41" i="2" l="1"/>
  <c r="A40" i="2"/>
  <c r="H40" i="2" s="1"/>
  <c r="B34" i="2"/>
  <c r="A33" i="2"/>
  <c r="H33" i="2" s="1"/>
  <c r="M33" i="2" s="1"/>
  <c r="B56" i="2"/>
  <c r="A55" i="2"/>
  <c r="H55" i="2" s="1"/>
  <c r="M55" i="2" s="1"/>
  <c r="B18" i="2"/>
  <c r="A17" i="2"/>
  <c r="H17" i="2" s="1"/>
  <c r="M17" i="2" s="1"/>
  <c r="B73" i="2"/>
  <c r="A72" i="2"/>
  <c r="H72" i="2" s="1"/>
  <c r="M72" i="2" s="1"/>
  <c r="J85" i="2"/>
  <c r="M85" i="2"/>
  <c r="M65" i="2"/>
  <c r="J65" i="2"/>
  <c r="K65" i="2" s="1"/>
  <c r="L65" i="2" s="1"/>
  <c r="J9" i="2"/>
  <c r="K9" i="2" s="1"/>
  <c r="L9" i="2" s="1"/>
  <c r="M9" i="2"/>
  <c r="M50" i="2"/>
  <c r="J50" i="2"/>
  <c r="K50" i="2" s="1"/>
  <c r="L50" i="2" s="1"/>
  <c r="M16" i="2"/>
  <c r="J16" i="2"/>
  <c r="K16" i="2" s="1"/>
  <c r="L16" i="2" s="1"/>
  <c r="M88" i="2"/>
  <c r="J88" i="2"/>
  <c r="K88" i="2" s="1"/>
  <c r="L88" i="2" s="1"/>
  <c r="M70" i="2"/>
  <c r="J70" i="2"/>
  <c r="K70" i="2" s="1"/>
  <c r="L70" i="2" s="1"/>
  <c r="J11" i="2"/>
  <c r="K11" i="2" s="1"/>
  <c r="L11" i="2" s="1"/>
  <c r="M11" i="2"/>
  <c r="J52" i="2"/>
  <c r="K52" i="2" s="1"/>
  <c r="L52" i="2" s="1"/>
  <c r="M52" i="2"/>
  <c r="M51" i="2"/>
  <c r="J51" i="2"/>
  <c r="K51" i="2" s="1"/>
  <c r="L51" i="2" s="1"/>
  <c r="M86" i="2"/>
  <c r="J86" i="2"/>
  <c r="K86" i="2" s="1"/>
  <c r="L86" i="2" s="1"/>
  <c r="M68" i="2"/>
  <c r="J68" i="2"/>
  <c r="M13" i="2"/>
  <c r="J13" i="2"/>
  <c r="M38" i="2"/>
  <c r="J38" i="2"/>
  <c r="K38" i="2" s="1"/>
  <c r="L38" i="2" s="1"/>
  <c r="J66" i="2"/>
  <c r="K66" i="2" s="1"/>
  <c r="L66" i="2" s="1"/>
  <c r="M66" i="2"/>
  <c r="M53" i="2"/>
  <c r="J53" i="2"/>
  <c r="K53" i="2" s="1"/>
  <c r="L53" i="2" s="1"/>
  <c r="M81" i="2"/>
  <c r="J81" i="2"/>
  <c r="K81" i="2" s="1"/>
  <c r="L81" i="2" s="1"/>
  <c r="M82" i="2"/>
  <c r="J82" i="2"/>
  <c r="K82" i="2" s="1"/>
  <c r="L82" i="2" s="1"/>
  <c r="M64" i="2"/>
  <c r="J64" i="2"/>
  <c r="K64" i="2" s="1"/>
  <c r="L64" i="2" s="1"/>
  <c r="J7" i="2"/>
  <c r="K7" i="2" s="1"/>
  <c r="L7" i="2" s="1"/>
  <c r="M7" i="2"/>
  <c r="M49" i="2"/>
  <c r="J49" i="2"/>
  <c r="M31" i="2"/>
  <c r="J31" i="2"/>
  <c r="K31" i="2" s="1"/>
  <c r="L31" i="2" s="1"/>
  <c r="J87" i="2"/>
  <c r="K87" i="2" s="1"/>
  <c r="L87" i="2" s="1"/>
  <c r="M87" i="2"/>
  <c r="M69" i="2"/>
  <c r="J69" i="2"/>
  <c r="K69" i="2" s="1"/>
  <c r="L69" i="2" s="1"/>
  <c r="J14" i="2"/>
  <c r="K14" i="2" s="1"/>
  <c r="L14" i="2" s="1"/>
  <c r="M14" i="2"/>
  <c r="M80" i="2"/>
  <c r="J80" i="2"/>
  <c r="J39" i="2"/>
  <c r="K39" i="2" s="1"/>
  <c r="L39" i="2" s="1"/>
  <c r="M39" i="2"/>
  <c r="M10" i="2"/>
  <c r="J10" i="2"/>
  <c r="K10" i="2" s="1"/>
  <c r="L10" i="2" s="1"/>
  <c r="M8" i="2"/>
  <c r="J8" i="2"/>
  <c r="K8" i="2" s="1"/>
  <c r="L8" i="2" s="1"/>
  <c r="M83" i="2"/>
  <c r="J83" i="2"/>
  <c r="K83" i="2" s="1"/>
  <c r="L83" i="2" s="1"/>
  <c r="M32" i="2"/>
  <c r="J32" i="2"/>
  <c r="K32" i="2" s="1"/>
  <c r="L32" i="2" s="1"/>
  <c r="M63" i="2"/>
  <c r="J63" i="2"/>
  <c r="M40" i="2"/>
  <c r="J40" i="2"/>
  <c r="K40" i="2" s="1"/>
  <c r="L40" i="2" s="1"/>
  <c r="M54" i="2"/>
  <c r="J54" i="2"/>
  <c r="K54" i="2" s="1"/>
  <c r="L54" i="2" s="1"/>
  <c r="J37" i="2"/>
  <c r="M37" i="2"/>
  <c r="M89" i="2"/>
  <c r="J89" i="2"/>
  <c r="K89" i="2" s="1"/>
  <c r="L89" i="2" s="1"/>
  <c r="J71" i="2"/>
  <c r="K71" i="2" s="1"/>
  <c r="L71" i="2" s="1"/>
  <c r="M71" i="2"/>
  <c r="J30" i="2"/>
  <c r="K30" i="2" s="1"/>
  <c r="L30" i="2" s="1"/>
  <c r="M30" i="2"/>
  <c r="M15" i="2"/>
  <c r="J15" i="2"/>
  <c r="K15" i="2" s="1"/>
  <c r="L15" i="2" s="1"/>
  <c r="M6" i="2"/>
  <c r="J6" i="2"/>
  <c r="J17" i="2" l="1"/>
  <c r="K17" i="2" s="1"/>
  <c r="L17" i="2" s="1"/>
  <c r="J33" i="2"/>
  <c r="K33" i="2" s="1"/>
  <c r="L33" i="2" s="1"/>
  <c r="A34" i="2"/>
  <c r="H34" i="2" s="1"/>
  <c r="B35" i="2"/>
  <c r="A35" i="2" s="1"/>
  <c r="H35" i="2" s="1"/>
  <c r="J55" i="2"/>
  <c r="K55" i="2" s="1"/>
  <c r="L55" i="2" s="1"/>
  <c r="A41" i="2"/>
  <c r="H41" i="2" s="1"/>
  <c r="B42" i="2"/>
  <c r="A73" i="2"/>
  <c r="H73" i="2" s="1"/>
  <c r="B74" i="2"/>
  <c r="J72" i="2"/>
  <c r="K72" i="2" s="1"/>
  <c r="L72" i="2" s="1"/>
  <c r="A18" i="2"/>
  <c r="H18" i="2" s="1"/>
  <c r="B19" i="2"/>
  <c r="B57" i="2"/>
  <c r="A56" i="2"/>
  <c r="H56" i="2" s="1"/>
  <c r="K6" i="2"/>
  <c r="L6" i="2" s="1"/>
  <c r="J12" i="2"/>
  <c r="J67" i="2"/>
  <c r="K63" i="2"/>
  <c r="L63" i="2" s="1"/>
  <c r="J90" i="2"/>
  <c r="K85" i="2"/>
  <c r="L85" i="2" s="1"/>
  <c r="K49" i="2"/>
  <c r="L49" i="2" s="1"/>
  <c r="K68" i="2"/>
  <c r="L68" i="2" s="1"/>
  <c r="K13" i="2"/>
  <c r="L13" i="2" s="1"/>
  <c r="J84" i="2"/>
  <c r="K80" i="2"/>
  <c r="L80" i="2" s="1"/>
  <c r="K37" i="2"/>
  <c r="L37" i="2" s="1"/>
  <c r="J35" i="2" l="1"/>
  <c r="K35" i="2" s="1"/>
  <c r="L35" i="2" s="1"/>
  <c r="M35" i="2"/>
  <c r="B43" i="2"/>
  <c r="A42" i="2"/>
  <c r="H42" i="2" s="1"/>
  <c r="M34" i="2"/>
  <c r="J34" i="2"/>
  <c r="K34" i="2" s="1"/>
  <c r="L34" i="2" s="1"/>
  <c r="M41" i="2"/>
  <c r="J41" i="2"/>
  <c r="K41" i="2" s="1"/>
  <c r="L41" i="2" s="1"/>
  <c r="A57" i="2"/>
  <c r="L57" i="2"/>
  <c r="B20" i="2"/>
  <c r="A19" i="2"/>
  <c r="H19" i="2" s="1"/>
  <c r="M18" i="2"/>
  <c r="J18" i="2"/>
  <c r="B75" i="2"/>
  <c r="A74" i="2"/>
  <c r="H74" i="2" s="1"/>
  <c r="M56" i="2"/>
  <c r="J56" i="2"/>
  <c r="M73" i="2"/>
  <c r="J73" i="2"/>
  <c r="M42" i="2" l="1"/>
  <c r="J42" i="2"/>
  <c r="K42" i="2" s="1"/>
  <c r="L42" i="2" s="1"/>
  <c r="A43" i="2"/>
  <c r="H43" i="2" s="1"/>
  <c r="B44" i="2"/>
  <c r="M74" i="2"/>
  <c r="J74" i="2"/>
  <c r="K74" i="2" s="1"/>
  <c r="L74" i="2" s="1"/>
  <c r="B76" i="2"/>
  <c r="A75" i="2"/>
  <c r="H75" i="2" s="1"/>
  <c r="M19" i="2"/>
  <c r="J19" i="2"/>
  <c r="K19" i="2" s="1"/>
  <c r="L19" i="2" s="1"/>
  <c r="K73" i="2"/>
  <c r="L73" i="2" s="1"/>
  <c r="K56" i="2"/>
  <c r="L56" i="2" s="1"/>
  <c r="J57" i="2"/>
  <c r="K18" i="2"/>
  <c r="L18" i="2" s="1"/>
  <c r="A20" i="2"/>
  <c r="H20" i="2" s="1"/>
  <c r="B21" i="2"/>
  <c r="J43" i="2" l="1"/>
  <c r="K43" i="2" s="1"/>
  <c r="L43" i="2" s="1"/>
  <c r="M43" i="2"/>
  <c r="B45" i="2"/>
  <c r="A44" i="2"/>
  <c r="H44" i="2" s="1"/>
  <c r="B22" i="2"/>
  <c r="A21" i="2"/>
  <c r="H21" i="2" s="1"/>
  <c r="J75" i="2"/>
  <c r="M75" i="2"/>
  <c r="J20" i="2"/>
  <c r="K20" i="2" s="1"/>
  <c r="L20" i="2" s="1"/>
  <c r="M20" i="2"/>
  <c r="B77" i="2"/>
  <c r="A76" i="2"/>
  <c r="H76" i="2" s="1"/>
  <c r="J44" i="2" l="1"/>
  <c r="K44" i="2" s="1"/>
  <c r="L44" i="2" s="1"/>
  <c r="M44" i="2"/>
  <c r="A45" i="2"/>
  <c r="H45" i="2" s="1"/>
  <c r="B46" i="2"/>
  <c r="M21" i="2"/>
  <c r="J21" i="2"/>
  <c r="K21" i="2" s="1"/>
  <c r="L21" i="2" s="1"/>
  <c r="A77" i="2"/>
  <c r="H77" i="2" s="1"/>
  <c r="B78" i="2"/>
  <c r="A78" i="2" s="1"/>
  <c r="H78" i="2" s="1"/>
  <c r="B23" i="2"/>
  <c r="A22" i="2"/>
  <c r="H22" i="2" s="1"/>
  <c r="K75" i="2"/>
  <c r="L75" i="2" s="1"/>
  <c r="M76" i="2"/>
  <c r="J76" i="2"/>
  <c r="K76" i="2" s="1"/>
  <c r="L76" i="2" s="1"/>
  <c r="M45" i="2" l="1"/>
  <c r="J45" i="2"/>
  <c r="A46" i="2"/>
  <c r="H46" i="2" s="1"/>
  <c r="B47" i="2"/>
  <c r="A47" i="2" s="1"/>
  <c r="H47" i="2" s="1"/>
  <c r="J77" i="2"/>
  <c r="M77" i="2"/>
  <c r="M22" i="2"/>
  <c r="J22" i="2"/>
  <c r="K22" i="2" s="1"/>
  <c r="L22" i="2" s="1"/>
  <c r="A23" i="2"/>
  <c r="H23" i="2" s="1"/>
  <c r="B24" i="2"/>
  <c r="M78" i="2"/>
  <c r="J78" i="2"/>
  <c r="K78" i="2" s="1"/>
  <c r="L78" i="2" s="1"/>
  <c r="M46" i="2" l="1"/>
  <c r="J46" i="2"/>
  <c r="K46" i="2" s="1"/>
  <c r="L46" i="2" s="1"/>
  <c r="J47" i="2"/>
  <c r="K47" i="2" s="1"/>
  <c r="L47" i="2" s="1"/>
  <c r="M47" i="2"/>
  <c r="K45" i="2"/>
  <c r="L45" i="2" s="1"/>
  <c r="A24" i="2"/>
  <c r="H24" i="2" s="1"/>
  <c r="B25" i="2"/>
  <c r="M23" i="2"/>
  <c r="J23" i="2"/>
  <c r="K77" i="2"/>
  <c r="L77" i="2" s="1"/>
  <c r="J79" i="2"/>
  <c r="J48" i="2" l="1"/>
  <c r="K23" i="2"/>
  <c r="L23" i="2" s="1"/>
  <c r="M24" i="2"/>
  <c r="J24" i="2"/>
  <c r="K24" i="2" s="1"/>
  <c r="L24" i="2" s="1"/>
  <c r="J92" i="2"/>
  <c r="B26" i="2"/>
  <c r="A25" i="2"/>
  <c r="H25" i="2" s="1"/>
  <c r="M25" i="2" l="1"/>
  <c r="J25" i="2"/>
  <c r="K25" i="2" s="1"/>
  <c r="L25" i="2" s="1"/>
  <c r="B27" i="2"/>
  <c r="A26" i="2"/>
  <c r="H26" i="2" s="1"/>
  <c r="J26" i="2" l="1"/>
  <c r="K26" i="2" s="1"/>
  <c r="L26" i="2" s="1"/>
  <c r="M26" i="2"/>
  <c r="B28" i="2"/>
  <c r="A27" i="2"/>
  <c r="H27" i="2" s="1"/>
  <c r="M27" i="2" l="1"/>
  <c r="J27" i="2"/>
  <c r="K27" i="2" s="1"/>
  <c r="L27" i="2" s="1"/>
  <c r="B29" i="2"/>
  <c r="A29" i="2" s="1"/>
  <c r="H29" i="2" s="1"/>
  <c r="A28" i="2"/>
  <c r="H28" i="2" s="1"/>
  <c r="M28" i="2" l="1"/>
  <c r="J28" i="2"/>
  <c r="K28" i="2" s="1"/>
  <c r="L28" i="2" s="1"/>
  <c r="M29" i="2"/>
  <c r="J29" i="2"/>
  <c r="K29" i="2" l="1"/>
  <c r="L29" i="2" s="1"/>
  <c r="J36" i="2"/>
  <c r="D10" i="10"/>
  <c r="D8" i="10"/>
  <c r="D7" i="10"/>
  <c r="E9" i="10"/>
  <c r="E6" i="10"/>
  <c r="D13" i="10"/>
  <c r="E8" i="10"/>
  <c r="D6" i="10"/>
  <c r="D5" i="10"/>
  <c r="D9" i="10"/>
  <c r="E12" i="10"/>
  <c r="D11" i="10"/>
  <c r="D12" i="10"/>
  <c r="E10" i="10"/>
  <c r="E5" i="10"/>
  <c r="E11" i="10"/>
  <c r="E7" i="10"/>
  <c r="E13" i="10"/>
  <c r="G9" i="10" l="1"/>
  <c r="F9" i="10"/>
  <c r="H9" i="10"/>
  <c r="H13" i="10"/>
  <c r="G13" i="10"/>
  <c r="F13" i="10"/>
  <c r="F8" i="10"/>
  <c r="H8" i="10"/>
  <c r="G8" i="10"/>
  <c r="H12" i="10"/>
  <c r="G12" i="10"/>
  <c r="F12" i="10"/>
  <c r="H5" i="10"/>
  <c r="F5" i="10"/>
  <c r="G5" i="10"/>
  <c r="D14" i="10"/>
  <c r="F10" i="10"/>
  <c r="G10" i="10"/>
  <c r="H10" i="10"/>
  <c r="G11" i="10"/>
  <c r="F11" i="10"/>
  <c r="H11" i="10"/>
  <c r="F6" i="10"/>
  <c r="H6" i="10"/>
  <c r="G6" i="10"/>
  <c r="J59" i="2"/>
  <c r="J94" i="2"/>
  <c r="E14" i="10"/>
  <c r="H7" i="10"/>
  <c r="F7" i="10"/>
  <c r="G7" i="10"/>
  <c r="I7" i="10" l="1"/>
  <c r="I13" i="10"/>
  <c r="I9" i="10"/>
  <c r="I12" i="10"/>
  <c r="I6" i="10"/>
  <c r="G14" i="10"/>
  <c r="I8" i="10"/>
  <c r="F14" i="10"/>
  <c r="I5" i="10"/>
  <c r="I11" i="10"/>
  <c r="I10" i="10"/>
  <c r="H14" i="10"/>
  <c r="I14" i="10" l="1"/>
  <c r="J5" i="10" s="1"/>
  <c r="J11" i="10"/>
  <c r="J12" i="10"/>
  <c r="J6" i="10" l="1"/>
  <c r="F15" i="10"/>
  <c r="J10" i="10"/>
  <c r="G15" i="10"/>
  <c r="J8" i="10"/>
  <c r="J14" i="10"/>
  <c r="J7" i="10"/>
  <c r="J9" i="10"/>
  <c r="J13" i="10"/>
  <c r="H1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</authors>
  <commentList>
    <comment ref="G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Alex:</t>
        </r>
        <r>
          <rPr>
            <sz val="9"/>
            <color indexed="81"/>
            <rFont val="Tahoma"/>
            <family val="2"/>
          </rPr>
          <t xml:space="preserve">
Introduzca Valores asociados con cada secuencia</t>
        </r>
      </text>
    </comment>
  </commentList>
</comments>
</file>

<file path=xl/sharedStrings.xml><?xml version="1.0" encoding="utf-8"?>
<sst xmlns="http://schemas.openxmlformats.org/spreadsheetml/2006/main" count="969" uniqueCount="300">
  <si>
    <t>Área</t>
  </si>
  <si>
    <t xml:space="preserve">Secuencia </t>
  </si>
  <si>
    <t>Cognitiva</t>
  </si>
  <si>
    <t>Fisica</t>
  </si>
  <si>
    <t>Afectiva</t>
  </si>
  <si>
    <t>Social</t>
  </si>
  <si>
    <t>Moral</t>
  </si>
  <si>
    <t>Lenguaje</t>
  </si>
  <si>
    <t>Sexual</t>
  </si>
  <si>
    <t>NDs</t>
  </si>
  <si>
    <t>%</t>
  </si>
  <si>
    <t>Secuencias</t>
  </si>
  <si>
    <t>Total</t>
  </si>
  <si>
    <t>Leyenda</t>
  </si>
  <si>
    <t>Puntaje alcanzado</t>
  </si>
  <si>
    <t>Cac</t>
  </si>
  <si>
    <t xml:space="preserve">Calidad de ambiente comunitario </t>
  </si>
  <si>
    <t xml:space="preserve">Caf </t>
  </si>
  <si>
    <t xml:space="preserve">Calidad de ambiente familiar </t>
  </si>
  <si>
    <t>Cae</t>
  </si>
  <si>
    <t xml:space="preserve">Calidad de ambiente escolar </t>
  </si>
  <si>
    <t xml:space="preserve">Co </t>
  </si>
  <si>
    <t>Calidad del organismo del niño</t>
  </si>
  <si>
    <t xml:space="preserve">Puntajes  </t>
  </si>
  <si>
    <t>Puntaje</t>
  </si>
  <si>
    <t>Dimensión</t>
  </si>
  <si>
    <t xml:space="preserve">Calidad COA R </t>
  </si>
  <si>
    <t>Calidad de ambiente comunitario</t>
  </si>
  <si>
    <t>Promedio</t>
  </si>
  <si>
    <t>COA-R</t>
  </si>
  <si>
    <r>
      <rPr>
        <b/>
        <sz val="14"/>
        <color theme="1"/>
        <rFont val="Calibri"/>
        <family val="2"/>
        <scheme val="minor"/>
      </rPr>
      <t xml:space="preserve">Instrucciones: </t>
    </r>
    <r>
      <rPr>
        <sz val="12"/>
        <color theme="1"/>
        <rFont val="Calibri"/>
        <family val="2"/>
        <scheme val="minor"/>
      </rPr>
      <t xml:space="preserve"> Ingresa para cada una de las 4 categorías de items que conforman la Escala Apreciativa COA R el Puntaje Alcanzado (PA). Recuerda que oscila de -2 a +2, siendo el 0 un puntaje neutro. Automáticamente obtendrás los puntajes obtenidos por cada categoría  y el puntaje general, en la medida que se acercen a -2 indican  factores de riesgo y +2 factores de protección.</t>
    </r>
  </si>
  <si>
    <t>Análisis cuantitativo de la Escala COA-R. Uso experimental</t>
  </si>
  <si>
    <t xml:space="preserve">Análisis cuantitativo de la Escala MOIDI. Uso experimental </t>
  </si>
  <si>
    <t>I. FISICA</t>
  </si>
  <si>
    <t>II.A. MOTORA GRUESA</t>
  </si>
  <si>
    <t>II.B. MOTOR FINA</t>
  </si>
  <si>
    <t>III. SEXUAL</t>
  </si>
  <si>
    <t>IV. COGNITIVA</t>
  </si>
  <si>
    <t>V. AFECTI</t>
  </si>
  <si>
    <t>VI. SOCIAL</t>
  </si>
  <si>
    <t>VII. MORAL</t>
  </si>
  <si>
    <t>VIII.  LENGUAJE</t>
  </si>
  <si>
    <t>EDAD</t>
  </si>
  <si>
    <t>TALLA</t>
  </si>
  <si>
    <t>PESO</t>
  </si>
  <si>
    <t>CIRC.CEFALICA</t>
  </si>
  <si>
    <t>CIRC.BRAZ.IZQ</t>
  </si>
  <si>
    <t>DENTICION</t>
  </si>
  <si>
    <t>INT NEUROPSICOLOGICA</t>
  </si>
  <si>
    <t>CARGADO</t>
  </si>
  <si>
    <t>A.BOCA ABAJO</t>
  </si>
  <si>
    <t>A.BOCA ARRIBA</t>
  </si>
  <si>
    <t>SENTADO</t>
  </si>
  <si>
    <t>PARADO/AGACHADO</t>
  </si>
  <si>
    <t>GATEO</t>
  </si>
  <si>
    <t>CAMINAR</t>
  </si>
  <si>
    <t>CORRER/PEDALEAR</t>
  </si>
  <si>
    <t>SUBIR/TREPAR</t>
  </si>
  <si>
    <t>SALTAR/BRINCAR</t>
  </si>
  <si>
    <t>SUBE ESCALERA</t>
  </si>
  <si>
    <t>BAJA ESCALERA</t>
  </si>
  <si>
    <t>EQUILIBRIO</t>
  </si>
  <si>
    <t>PATEA PELOTA</t>
  </si>
  <si>
    <t>LANZA PELOTA</t>
  </si>
  <si>
    <t>ATAJA PELOTA</t>
  </si>
  <si>
    <t>DERECHA/IZQUIERDA</t>
  </si>
  <si>
    <t>AGARRAR</t>
  </si>
  <si>
    <t>ENCAJAR/ARMAR</t>
  </si>
  <si>
    <t>RASGAR</t>
  </si>
  <si>
    <t>DOBLAR PAPEL</t>
  </si>
  <si>
    <t>RECORTAR</t>
  </si>
  <si>
    <t>DIBUJO/ESCRITURA</t>
  </si>
  <si>
    <t>IDENTIDAD SEXUAL</t>
  </si>
  <si>
    <t>CONSTANCIA GENERO</t>
  </si>
  <si>
    <t>ROLES SEXUALES</t>
  </si>
  <si>
    <t>REPRODUCCION</t>
  </si>
  <si>
    <t>FUNCION SEXUAL</t>
  </si>
  <si>
    <t>MARACA</t>
  </si>
  <si>
    <t>ARO</t>
  </si>
  <si>
    <t>OBJETO ESCONDIDO</t>
  </si>
  <si>
    <t>PASTILLAS</t>
  </si>
  <si>
    <t>IMITA MODELO</t>
  </si>
  <si>
    <t>TACOS</t>
  </si>
  <si>
    <t>FIGURAS GEOMETRICAS</t>
  </si>
  <si>
    <t>CUENTOS/LECTURA</t>
  </si>
  <si>
    <t>ROMPECABEZAS/LOTO</t>
  </si>
  <si>
    <t>P.CUERPO-FIG HUM.</t>
  </si>
  <si>
    <t>SERIACION/CALCULO</t>
  </si>
  <si>
    <t>INTERACCION FAM/EXT</t>
  </si>
  <si>
    <t>APEGO/AUTONOMIA</t>
  </si>
  <si>
    <t>SI MISMO</t>
  </si>
  <si>
    <t>EMOCIONES</t>
  </si>
  <si>
    <t>SONRISA</t>
  </si>
  <si>
    <t>ALIMENTACION</t>
  </si>
  <si>
    <t>CONTROL DE ESFINTER</t>
  </si>
  <si>
    <t>VESTIR/DESVESTIR</t>
  </si>
  <si>
    <t>ASEO PERSONAL</t>
  </si>
  <si>
    <t>JUEGO</t>
  </si>
  <si>
    <t>MUSICA</t>
  </si>
  <si>
    <t>INTERACCION SOCIAL</t>
  </si>
  <si>
    <t>INTERACCION NIÑOS.</t>
  </si>
  <si>
    <t>MODALES</t>
  </si>
  <si>
    <t>COMUNIDAD</t>
  </si>
  <si>
    <t>SENSIBILIDAD</t>
  </si>
  <si>
    <t>BUEN/MALO</t>
  </si>
  <si>
    <t>AUTOCONTROL</t>
  </si>
  <si>
    <t>COOPERAR/COMPETIR</t>
  </si>
  <si>
    <t>SONIDOS</t>
  </si>
  <si>
    <t>COMPRENSION ORD.</t>
  </si>
  <si>
    <t>SEÑALAR</t>
  </si>
  <si>
    <t>RESPONDE A...</t>
  </si>
  <si>
    <t>GESTOS</t>
  </si>
  <si>
    <t>EXPRESA</t>
  </si>
  <si>
    <t>NOMBRA</t>
  </si>
  <si>
    <t>CANCIONES/CUENTOS</t>
  </si>
  <si>
    <t>M-M</t>
  </si>
  <si>
    <r>
      <t xml:space="preserve"> 133-</t>
    </r>
    <r>
      <rPr>
        <b/>
        <sz val="6"/>
        <rFont val="Helv"/>
      </rPr>
      <t>144</t>
    </r>
  </si>
  <si>
    <t/>
  </si>
  <si>
    <r>
      <t>121-</t>
    </r>
    <r>
      <rPr>
        <b/>
        <sz val="6"/>
        <rFont val="Helv"/>
      </rPr>
      <t>132</t>
    </r>
  </si>
  <si>
    <r>
      <t>109-</t>
    </r>
    <r>
      <rPr>
        <b/>
        <sz val="6"/>
        <rFont val="Helv"/>
      </rPr>
      <t>120</t>
    </r>
  </si>
  <si>
    <r>
      <t>97-</t>
    </r>
    <r>
      <rPr>
        <b/>
        <sz val="6"/>
        <rFont val="Helv"/>
      </rPr>
      <t>108</t>
    </r>
  </si>
  <si>
    <r>
      <t xml:space="preserve"> 85-</t>
    </r>
    <r>
      <rPr>
        <b/>
        <sz val="6"/>
        <rFont val="Helv"/>
      </rPr>
      <t>96</t>
    </r>
  </si>
  <si>
    <r>
      <t xml:space="preserve"> 73-</t>
    </r>
    <r>
      <rPr>
        <b/>
        <sz val="6"/>
        <rFont val="Helv"/>
      </rPr>
      <t>84</t>
    </r>
  </si>
  <si>
    <r>
      <t xml:space="preserve"> 61-</t>
    </r>
    <r>
      <rPr>
        <b/>
        <sz val="6"/>
        <rFont val="Helv"/>
      </rPr>
      <t>72</t>
    </r>
  </si>
  <si>
    <r>
      <t xml:space="preserve"> 49-</t>
    </r>
    <r>
      <rPr>
        <b/>
        <sz val="6"/>
        <rFont val="Helv"/>
      </rPr>
      <t>60</t>
    </r>
  </si>
  <si>
    <r>
      <t xml:space="preserve"> 43-</t>
    </r>
    <r>
      <rPr>
        <b/>
        <sz val="6"/>
        <rFont val="Helv"/>
      </rPr>
      <t>48</t>
    </r>
  </si>
  <si>
    <r>
      <t>37-</t>
    </r>
    <r>
      <rPr>
        <b/>
        <sz val="6"/>
        <rFont val="Helv"/>
      </rPr>
      <t>42</t>
    </r>
  </si>
  <si>
    <r>
      <t xml:space="preserve"> 31-</t>
    </r>
    <r>
      <rPr>
        <b/>
        <sz val="6"/>
        <rFont val="Helv"/>
      </rPr>
      <t>36</t>
    </r>
  </si>
  <si>
    <r>
      <t xml:space="preserve"> 25-</t>
    </r>
    <r>
      <rPr>
        <b/>
        <sz val="6"/>
        <rFont val="Helv"/>
      </rPr>
      <t>30</t>
    </r>
  </si>
  <si>
    <r>
      <t xml:space="preserve"> 22-</t>
    </r>
    <r>
      <rPr>
        <b/>
        <sz val="6"/>
        <rFont val="Helv"/>
      </rPr>
      <t>24</t>
    </r>
  </si>
  <si>
    <r>
      <t xml:space="preserve"> 19-</t>
    </r>
    <r>
      <rPr>
        <b/>
        <sz val="6"/>
        <rFont val="Helv"/>
      </rPr>
      <t>21</t>
    </r>
  </si>
  <si>
    <r>
      <t xml:space="preserve"> 16-</t>
    </r>
    <r>
      <rPr>
        <b/>
        <sz val="6"/>
        <rFont val="Helv"/>
      </rPr>
      <t>18</t>
    </r>
  </si>
  <si>
    <r>
      <t xml:space="preserve"> 13-</t>
    </r>
    <r>
      <rPr>
        <b/>
        <sz val="6"/>
        <rFont val="Helv"/>
      </rPr>
      <t>15</t>
    </r>
  </si>
  <si>
    <r>
      <t xml:space="preserve"> 11-</t>
    </r>
    <r>
      <rPr>
        <b/>
        <sz val="6"/>
        <rFont val="Helv"/>
      </rPr>
      <t>12</t>
    </r>
  </si>
  <si>
    <r>
      <t xml:space="preserve"> 10-</t>
    </r>
    <r>
      <rPr>
        <b/>
        <sz val="6"/>
        <rFont val="Helv"/>
      </rPr>
      <t>11</t>
    </r>
  </si>
  <si>
    <r>
      <t xml:space="preserve"> 9-</t>
    </r>
    <r>
      <rPr>
        <b/>
        <sz val="6"/>
        <rFont val="Helv"/>
      </rPr>
      <t>10</t>
    </r>
  </si>
  <si>
    <r>
      <t xml:space="preserve"> 8-</t>
    </r>
    <r>
      <rPr>
        <b/>
        <sz val="6"/>
        <rFont val="Helv"/>
      </rPr>
      <t>9</t>
    </r>
  </si>
  <si>
    <r>
      <t xml:space="preserve"> 7-</t>
    </r>
    <r>
      <rPr>
        <b/>
        <sz val="6"/>
        <rFont val="Helv"/>
      </rPr>
      <t>8</t>
    </r>
  </si>
  <si>
    <r>
      <t xml:space="preserve"> 6-</t>
    </r>
    <r>
      <rPr>
        <b/>
        <sz val="6"/>
        <rFont val="Helv"/>
      </rPr>
      <t>7</t>
    </r>
  </si>
  <si>
    <r>
      <t xml:space="preserve"> 5-</t>
    </r>
    <r>
      <rPr>
        <b/>
        <sz val="6"/>
        <rFont val="Helv"/>
      </rPr>
      <t>6</t>
    </r>
  </si>
  <si>
    <r>
      <t xml:space="preserve"> 4-</t>
    </r>
    <r>
      <rPr>
        <b/>
        <sz val="6"/>
        <rFont val="Helv"/>
      </rPr>
      <t>5</t>
    </r>
  </si>
  <si>
    <r>
      <t xml:space="preserve"> 3-</t>
    </r>
    <r>
      <rPr>
        <b/>
        <sz val="6"/>
        <rFont val="Helv"/>
      </rPr>
      <t>4</t>
    </r>
  </si>
  <si>
    <r>
      <t xml:space="preserve"> 2-</t>
    </r>
    <r>
      <rPr>
        <b/>
        <sz val="6"/>
        <rFont val="Helv"/>
      </rPr>
      <t>3</t>
    </r>
  </si>
  <si>
    <r>
      <t xml:space="preserve"> 1-</t>
    </r>
    <r>
      <rPr>
        <b/>
        <sz val="6"/>
        <rFont val="Helv"/>
      </rPr>
      <t>2</t>
    </r>
  </si>
  <si>
    <r>
      <t xml:space="preserve"> 0-</t>
    </r>
    <r>
      <rPr>
        <b/>
        <sz val="6"/>
        <rFont val="Helv"/>
      </rPr>
      <t>1</t>
    </r>
  </si>
  <si>
    <t>Nivel Desarrollo Físico</t>
  </si>
  <si>
    <t>Puntage Esperado</t>
  </si>
  <si>
    <t>Puntage Alcanzado</t>
  </si>
  <si>
    <t>Fecha Nacimiento:</t>
  </si>
  <si>
    <t>Age:</t>
  </si>
  <si>
    <t>C</t>
  </si>
  <si>
    <t>M</t>
  </si>
  <si>
    <t>Y</t>
  </si>
  <si>
    <t>K</t>
  </si>
  <si>
    <t>Purple</t>
  </si>
  <si>
    <t>R</t>
  </si>
  <si>
    <t>G</t>
  </si>
  <si>
    <t>B</t>
  </si>
  <si>
    <t>Motora Fina</t>
  </si>
  <si>
    <t>Nivel Desarrollo Motor</t>
  </si>
  <si>
    <t>Motora Gruesa</t>
  </si>
  <si>
    <t>Nivel Desarrollo Cognitiva</t>
  </si>
  <si>
    <t>Blue</t>
  </si>
  <si>
    <t>Orange</t>
  </si>
  <si>
    <t>Red</t>
  </si>
  <si>
    <t>ND Nivel</t>
  </si>
  <si>
    <t>Análisis cuantitativo de la Escala MOIDI. Resultados</t>
  </si>
  <si>
    <t>Area</t>
  </si>
  <si>
    <t>Nivel Desarrollo Lenguaje</t>
  </si>
  <si>
    <t>Yellow</t>
  </si>
  <si>
    <t>Green</t>
  </si>
  <si>
    <t>Violet</t>
  </si>
  <si>
    <t>Grey</t>
  </si>
  <si>
    <t>COMPETENTE</t>
  </si>
  <si>
    <t>ND Competente</t>
  </si>
  <si>
    <t>Nivel Desarrollo Afectiva</t>
  </si>
  <si>
    <t>Nivel Desarrollo Social</t>
  </si>
  <si>
    <t>Nivel Desarrollo Moral</t>
  </si>
  <si>
    <t>Nivel Desarrollo Sexual</t>
  </si>
  <si>
    <t>ND Feliz</t>
  </si>
  <si>
    <t>Nivel Desarrollo Integral</t>
  </si>
  <si>
    <t>min</t>
  </si>
  <si>
    <t>max</t>
  </si>
  <si>
    <t>block</t>
  </si>
  <si>
    <t>value</t>
  </si>
  <si>
    <t>target</t>
  </si>
  <si>
    <t>FISICA1</t>
  </si>
  <si>
    <t>FISICA2</t>
  </si>
  <si>
    <t>FISICA3</t>
  </si>
  <si>
    <t>FISICA4</t>
  </si>
  <si>
    <t>FISICA5</t>
  </si>
  <si>
    <t>FISICA6</t>
  </si>
  <si>
    <t>MOTORA GRUESA7</t>
  </si>
  <si>
    <t>MOTORA GRUESA8</t>
  </si>
  <si>
    <t>MOTORA GRUESA9</t>
  </si>
  <si>
    <t>MOTORA GRUESA10</t>
  </si>
  <si>
    <t>MOTORA GRUESA11</t>
  </si>
  <si>
    <t>MOTORA GRUESA12</t>
  </si>
  <si>
    <t>MOTORA GRUESA13</t>
  </si>
  <si>
    <t>MOTORA GRUESA14</t>
  </si>
  <si>
    <t>MOTORA GRUESA15</t>
  </si>
  <si>
    <t>MOTORA GRUESA16</t>
  </si>
  <si>
    <t>MOTORA GRUESA17</t>
  </si>
  <si>
    <t>MOTORA GRUESA18</t>
  </si>
  <si>
    <t>MOTORA GRUESA19</t>
  </si>
  <si>
    <t>MOTORA GRUESA20</t>
  </si>
  <si>
    <t>MOTORA GRUESA21</t>
  </si>
  <si>
    <t>MOTORA GRUESA22</t>
  </si>
  <si>
    <t>MOTORA GRUESA23</t>
  </si>
  <si>
    <t>SEXUAL30</t>
  </si>
  <si>
    <t>SEXUAL31</t>
  </si>
  <si>
    <t>SEXUAL32</t>
  </si>
  <si>
    <t>SEXUAL33</t>
  </si>
  <si>
    <t>SEXUAL34</t>
  </si>
  <si>
    <t>COGNITIVA35</t>
  </si>
  <si>
    <t>COGNITIVA36</t>
  </si>
  <si>
    <t>COGNITIVA37</t>
  </si>
  <si>
    <t>COGNITIVA38</t>
  </si>
  <si>
    <t>COGNITIVA39</t>
  </si>
  <si>
    <t>COGNITIVA40</t>
  </si>
  <si>
    <t>COGNITIVA41</t>
  </si>
  <si>
    <t>COGNITIVA42</t>
  </si>
  <si>
    <t>COGNITIVA43</t>
  </si>
  <si>
    <t>COGNITIVA44</t>
  </si>
  <si>
    <t>COGNITIVA45</t>
  </si>
  <si>
    <t>SOCIAL50</t>
  </si>
  <si>
    <t>SOCIAL51</t>
  </si>
  <si>
    <t>SOCIAL52</t>
  </si>
  <si>
    <t>SOCIAL53</t>
  </si>
  <si>
    <t>SOCIAL54</t>
  </si>
  <si>
    <t>SOCIAL55</t>
  </si>
  <si>
    <t>SOCIAL56</t>
  </si>
  <si>
    <t>SOCIAL57</t>
  </si>
  <si>
    <t>SOCIAL58</t>
  </si>
  <si>
    <t>SOCIAL59</t>
  </si>
  <si>
    <t>SOCIAL60</t>
  </si>
  <si>
    <t>MORAL61</t>
  </si>
  <si>
    <t>MORAL62</t>
  </si>
  <si>
    <t>MORAL63</t>
  </si>
  <si>
    <t>MORAL64</t>
  </si>
  <si>
    <t>LENGUAJE65</t>
  </si>
  <si>
    <t>LENGUAJE66</t>
  </si>
  <si>
    <t>LENGUAJE67</t>
  </si>
  <si>
    <t>LENGUAJE68</t>
  </si>
  <si>
    <t>LENGUAJE69</t>
  </si>
  <si>
    <t>LENGUAJE70</t>
  </si>
  <si>
    <t>LENGUAJE71</t>
  </si>
  <si>
    <t>LENGUAJE72</t>
  </si>
  <si>
    <r>
      <t xml:space="preserve"> 133-</t>
    </r>
    <r>
      <rPr>
        <b/>
        <sz val="6"/>
        <color theme="0"/>
        <rFont val="Helv"/>
      </rPr>
      <t>144</t>
    </r>
  </si>
  <si>
    <r>
      <t>121-</t>
    </r>
    <r>
      <rPr>
        <b/>
        <sz val="6"/>
        <color theme="0"/>
        <rFont val="Helv"/>
      </rPr>
      <t>132</t>
    </r>
  </si>
  <si>
    <r>
      <t>109-</t>
    </r>
    <r>
      <rPr>
        <b/>
        <sz val="6"/>
        <color theme="0"/>
        <rFont val="Helv"/>
      </rPr>
      <t>120</t>
    </r>
  </si>
  <si>
    <r>
      <t>97-</t>
    </r>
    <r>
      <rPr>
        <b/>
        <sz val="6"/>
        <color theme="0"/>
        <rFont val="Helv"/>
      </rPr>
      <t>108</t>
    </r>
  </si>
  <si>
    <r>
      <t xml:space="preserve"> 85-</t>
    </r>
    <r>
      <rPr>
        <b/>
        <sz val="6"/>
        <color theme="0"/>
        <rFont val="Helv"/>
      </rPr>
      <t>96</t>
    </r>
  </si>
  <si>
    <r>
      <t xml:space="preserve"> 73-</t>
    </r>
    <r>
      <rPr>
        <b/>
        <sz val="6"/>
        <color theme="0"/>
        <rFont val="Helv"/>
      </rPr>
      <t>84</t>
    </r>
  </si>
  <si>
    <r>
      <t xml:space="preserve"> 61-</t>
    </r>
    <r>
      <rPr>
        <b/>
        <sz val="6"/>
        <color theme="0"/>
        <rFont val="Helv"/>
      </rPr>
      <t>72</t>
    </r>
  </si>
  <si>
    <r>
      <t xml:space="preserve"> 49-</t>
    </r>
    <r>
      <rPr>
        <b/>
        <sz val="6"/>
        <color theme="0"/>
        <rFont val="Helv"/>
      </rPr>
      <t>60</t>
    </r>
  </si>
  <si>
    <r>
      <t xml:space="preserve"> 43-</t>
    </r>
    <r>
      <rPr>
        <b/>
        <sz val="6"/>
        <color theme="0"/>
        <rFont val="Helv"/>
      </rPr>
      <t>48</t>
    </r>
  </si>
  <si>
    <r>
      <t>37-</t>
    </r>
    <r>
      <rPr>
        <b/>
        <sz val="6"/>
        <color theme="0"/>
        <rFont val="Helv"/>
      </rPr>
      <t>42</t>
    </r>
  </si>
  <si>
    <r>
      <t xml:space="preserve"> 31-</t>
    </r>
    <r>
      <rPr>
        <b/>
        <sz val="6"/>
        <color theme="0"/>
        <rFont val="Helv"/>
      </rPr>
      <t>36</t>
    </r>
  </si>
  <si>
    <r>
      <t xml:space="preserve"> 25-</t>
    </r>
    <r>
      <rPr>
        <b/>
        <sz val="6"/>
        <color theme="0"/>
        <rFont val="Helv"/>
      </rPr>
      <t>30</t>
    </r>
  </si>
  <si>
    <r>
      <t xml:space="preserve"> 22-</t>
    </r>
    <r>
      <rPr>
        <b/>
        <sz val="6"/>
        <color theme="0"/>
        <rFont val="Helv"/>
      </rPr>
      <t>24</t>
    </r>
  </si>
  <si>
    <r>
      <t xml:space="preserve"> 19-</t>
    </r>
    <r>
      <rPr>
        <b/>
        <sz val="6"/>
        <color theme="0"/>
        <rFont val="Helv"/>
      </rPr>
      <t>21</t>
    </r>
  </si>
  <si>
    <r>
      <t xml:space="preserve"> 16-</t>
    </r>
    <r>
      <rPr>
        <b/>
        <sz val="6"/>
        <color theme="0"/>
        <rFont val="Helv"/>
      </rPr>
      <t>18</t>
    </r>
  </si>
  <si>
    <r>
      <t xml:space="preserve"> 13-</t>
    </r>
    <r>
      <rPr>
        <b/>
        <sz val="6"/>
        <color theme="0"/>
        <rFont val="Helv"/>
      </rPr>
      <t>15</t>
    </r>
  </si>
  <si>
    <r>
      <t xml:space="preserve"> 11-</t>
    </r>
    <r>
      <rPr>
        <b/>
        <sz val="6"/>
        <color theme="0"/>
        <rFont val="Helv"/>
      </rPr>
      <t>12</t>
    </r>
  </si>
  <si>
    <r>
      <t xml:space="preserve"> 10-</t>
    </r>
    <r>
      <rPr>
        <b/>
        <sz val="6"/>
        <color theme="0"/>
        <rFont val="Helv"/>
      </rPr>
      <t>11</t>
    </r>
  </si>
  <si>
    <r>
      <t xml:space="preserve"> 9-</t>
    </r>
    <r>
      <rPr>
        <b/>
        <sz val="6"/>
        <color theme="0"/>
        <rFont val="Helv"/>
      </rPr>
      <t>10</t>
    </r>
  </si>
  <si>
    <r>
      <t xml:space="preserve"> 8-</t>
    </r>
    <r>
      <rPr>
        <b/>
        <sz val="6"/>
        <color theme="0"/>
        <rFont val="Helv"/>
      </rPr>
      <t>9</t>
    </r>
  </si>
  <si>
    <r>
      <t xml:space="preserve"> 7-</t>
    </r>
    <r>
      <rPr>
        <b/>
        <sz val="6"/>
        <color theme="0"/>
        <rFont val="Helv"/>
      </rPr>
      <t>8</t>
    </r>
  </si>
  <si>
    <r>
      <t xml:space="preserve"> 6-</t>
    </r>
    <r>
      <rPr>
        <b/>
        <sz val="6"/>
        <color theme="0"/>
        <rFont val="Helv"/>
      </rPr>
      <t>7</t>
    </r>
  </si>
  <si>
    <r>
      <t xml:space="preserve"> 5-</t>
    </r>
    <r>
      <rPr>
        <b/>
        <sz val="6"/>
        <color theme="0"/>
        <rFont val="Helv"/>
      </rPr>
      <t>6</t>
    </r>
  </si>
  <si>
    <r>
      <t xml:space="preserve"> 4-</t>
    </r>
    <r>
      <rPr>
        <b/>
        <sz val="6"/>
        <color theme="0"/>
        <rFont val="Helv"/>
      </rPr>
      <t>5</t>
    </r>
  </si>
  <si>
    <r>
      <t xml:space="preserve"> 3-</t>
    </r>
    <r>
      <rPr>
        <b/>
        <sz val="6"/>
        <color theme="0"/>
        <rFont val="Helv"/>
      </rPr>
      <t>4</t>
    </r>
  </si>
  <si>
    <r>
      <t xml:space="preserve"> 2-</t>
    </r>
    <r>
      <rPr>
        <b/>
        <sz val="6"/>
        <color theme="0"/>
        <rFont val="Helv"/>
      </rPr>
      <t>3</t>
    </r>
  </si>
  <si>
    <r>
      <t xml:space="preserve"> 1-</t>
    </r>
    <r>
      <rPr>
        <b/>
        <sz val="6"/>
        <color theme="0"/>
        <rFont val="Helv"/>
      </rPr>
      <t>2</t>
    </r>
  </si>
  <si>
    <r>
      <t xml:space="preserve"> 0-</t>
    </r>
    <r>
      <rPr>
        <b/>
        <sz val="6"/>
        <color theme="0"/>
        <rFont val="Helv"/>
      </rPr>
      <t>1</t>
    </r>
  </si>
  <si>
    <t>NDI</t>
  </si>
  <si>
    <t>Por Encima</t>
  </si>
  <si>
    <t>Por Debajo</t>
  </si>
  <si>
    <t>En Su Edad</t>
  </si>
  <si>
    <t>Num Seq</t>
  </si>
  <si>
    <t>Fecha Evaluacion:</t>
  </si>
  <si>
    <t xml:space="preserve">Nombre:  </t>
  </si>
  <si>
    <t>Nivel Desarrollo Resultado</t>
  </si>
  <si>
    <t>FELIZ</t>
  </si>
  <si>
    <t>Ir a Resultados</t>
  </si>
  <si>
    <t>MOTORA FINA24</t>
  </si>
  <si>
    <t>MOTORA FINA25</t>
  </si>
  <si>
    <t>MOTORA FINA26</t>
  </si>
  <si>
    <t>MOTORA FINA27</t>
  </si>
  <si>
    <t>MOTORA FINA28</t>
  </si>
  <si>
    <t>MOTORA FINA29</t>
  </si>
  <si>
    <t>AFECTIVA46</t>
  </si>
  <si>
    <t>AFECTIVA47</t>
  </si>
  <si>
    <t>AFECTIVA48</t>
  </si>
  <si>
    <t>AFECTIVA49</t>
  </si>
  <si>
    <t>ND Puntaje</t>
  </si>
  <si>
    <t>E.M</t>
  </si>
  <si>
    <t>Puntaje Alcanzado</t>
  </si>
  <si>
    <t>Puntaje Esperado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</si>
</sst>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0.0"/>
    <numFmt numFmtId="165" formatCode="0.0%"/>
  </numFmts>
  <fonts count="4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Arial Unicode MS"/>
      <family val="2"/>
    </font>
    <font>
      <b/>
      <sz val="7"/>
      <name val="Helv"/>
    </font>
    <font>
      <b/>
      <sz val="6"/>
      <name val="Helv"/>
    </font>
    <font>
      <sz val="6"/>
      <name val="Helv"/>
    </font>
    <font>
      <sz val="6"/>
      <name val="Tms Rmn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rgb="FF000000"/>
      <name val="Calibri"/>
      <family val="2"/>
      <scheme val="minor"/>
    </font>
    <font>
      <b/>
      <sz val="6"/>
      <color theme="0"/>
      <name val="Helv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0" tint="-4.9989318521683403E-2"/>
      <name val="Arial Unicode MS"/>
      <family val="2"/>
    </font>
  </fonts>
  <fills count="2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000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lightDown">
        <fgColor theme="2" tint="-0.2499465926084170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1C91FF"/>
        <bgColor indexed="64"/>
      </patternFill>
    </fill>
    <fill>
      <patternFill patternType="solid">
        <fgColor rgb="FFFF943B"/>
        <bgColor indexed="64"/>
      </patternFill>
    </fill>
    <fill>
      <patternFill patternType="solid">
        <fgColor rgb="FFF50002"/>
        <bgColor indexed="64"/>
      </patternFill>
    </fill>
    <fill>
      <patternFill patternType="solid">
        <fgColor rgb="FFFFE600"/>
        <bgColor indexed="64"/>
      </patternFill>
    </fill>
    <fill>
      <patternFill patternType="solid">
        <fgColor rgb="FF52BA00"/>
        <bgColor indexed="64"/>
      </patternFill>
    </fill>
    <fill>
      <patternFill patternType="solid">
        <fgColor rgb="FFA120B3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8"/>
        <bgColor indexed="64"/>
      </patternFill>
    </fill>
    <fill>
      <patternFill patternType="lightDown">
        <fgColor theme="0" tint="-0.14996795556505021"/>
        <bgColor auto="1"/>
      </patternFill>
    </fill>
  </fills>
  <borders count="5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8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vertical="top" wrapText="1"/>
    </xf>
    <xf numFmtId="2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left"/>
    </xf>
    <xf numFmtId="0" fontId="16" fillId="0" borderId="5" xfId="0" applyFont="1" applyFill="1" applyBorder="1" applyAlignment="1" applyProtection="1">
      <alignment vertical="center"/>
      <protection hidden="1"/>
    </xf>
    <xf numFmtId="0" fontId="17" fillId="0" borderId="12" xfId="0" applyFont="1" applyFill="1" applyBorder="1" applyAlignment="1" applyProtection="1">
      <alignment horizontal="center" textRotation="90"/>
      <protection hidden="1"/>
    </xf>
    <xf numFmtId="0" fontId="18" fillId="0" borderId="6" xfId="0" applyFont="1" applyFill="1" applyBorder="1" applyAlignment="1" applyProtection="1">
      <alignment horizontal="center" textRotation="90"/>
      <protection hidden="1"/>
    </xf>
    <xf numFmtId="0" fontId="18" fillId="0" borderId="7" xfId="0" applyFont="1" applyFill="1" applyBorder="1" applyAlignment="1" applyProtection="1">
      <alignment horizontal="center" textRotation="90"/>
      <protection hidden="1"/>
    </xf>
    <xf numFmtId="0" fontId="18" fillId="0" borderId="8" xfId="0" applyFont="1" applyFill="1" applyBorder="1" applyAlignment="1" applyProtection="1">
      <alignment horizontal="center" textRotation="90"/>
      <protection hidden="1"/>
    </xf>
    <xf numFmtId="0" fontId="18" fillId="0" borderId="13" xfId="0" applyFont="1" applyFill="1" applyBorder="1" applyAlignment="1" applyProtection="1">
      <alignment horizontal="center" textRotation="90"/>
      <protection hidden="1"/>
    </xf>
    <xf numFmtId="0" fontId="17" fillId="0" borderId="14" xfId="0" applyFont="1" applyFill="1" applyBorder="1" applyAlignment="1" applyProtection="1">
      <alignment horizontal="center" vertical="center"/>
      <protection hidden="1"/>
    </xf>
    <xf numFmtId="0" fontId="19" fillId="0" borderId="15" xfId="0" applyFont="1" applyFill="1" applyBorder="1" applyAlignment="1" applyProtection="1">
      <alignment horizontal="center" vertical="center"/>
      <protection hidden="1"/>
    </xf>
    <xf numFmtId="0" fontId="19" fillId="0" borderId="16" xfId="0" applyFont="1" applyFill="1" applyBorder="1" applyAlignment="1" applyProtection="1">
      <alignment horizontal="center" vertical="center"/>
      <protection hidden="1"/>
    </xf>
    <xf numFmtId="0" fontId="19" fillId="0" borderId="17" xfId="0" applyFont="1" applyFill="1" applyBorder="1" applyAlignment="1" applyProtection="1">
      <alignment horizontal="center" vertical="center"/>
      <protection hidden="1"/>
    </xf>
    <xf numFmtId="0" fontId="18" fillId="0" borderId="18" xfId="0" applyFont="1" applyFill="1" applyBorder="1" applyAlignment="1" applyProtection="1">
      <alignment horizontal="right" vertical="center"/>
      <protection hidden="1"/>
    </xf>
    <xf numFmtId="0" fontId="19" fillId="0" borderId="19" xfId="0" applyFont="1" applyFill="1" applyBorder="1" applyAlignment="1" applyProtection="1">
      <alignment horizontal="center" vertical="center"/>
      <protection hidden="1"/>
    </xf>
    <xf numFmtId="0" fontId="19" fillId="0" borderId="20" xfId="0" applyFont="1" applyFill="1" applyBorder="1" applyAlignment="1" applyProtection="1">
      <alignment horizontal="center" vertical="center"/>
      <protection hidden="1"/>
    </xf>
    <xf numFmtId="0" fontId="19" fillId="0" borderId="21" xfId="0" applyFont="1" applyFill="1" applyBorder="1" applyAlignment="1" applyProtection="1">
      <alignment horizontal="center" vertical="center"/>
      <protection hidden="1"/>
    </xf>
    <xf numFmtId="0" fontId="18" fillId="0" borderId="22" xfId="0" applyFont="1" applyFill="1" applyBorder="1" applyAlignment="1" applyProtection="1">
      <alignment horizontal="right" vertical="center"/>
      <protection hidden="1"/>
    </xf>
    <xf numFmtId="0" fontId="19" fillId="0" borderId="23" xfId="0" applyFont="1" applyFill="1" applyBorder="1" applyAlignment="1" applyProtection="1">
      <alignment horizontal="center" vertical="center"/>
      <protection hidden="1"/>
    </xf>
    <xf numFmtId="0" fontId="19" fillId="0" borderId="24" xfId="0" applyFont="1" applyFill="1" applyBorder="1" applyAlignment="1" applyProtection="1">
      <alignment horizontal="center" vertical="center"/>
      <protection hidden="1"/>
    </xf>
    <xf numFmtId="0" fontId="19" fillId="0" borderId="25" xfId="0" applyFont="1" applyFill="1" applyBorder="1" applyAlignment="1" applyProtection="1">
      <alignment horizontal="center" vertical="center"/>
      <protection hidden="1"/>
    </xf>
    <xf numFmtId="0" fontId="18" fillId="0" borderId="26" xfId="0" applyFont="1" applyFill="1" applyBorder="1" applyAlignment="1" applyProtection="1">
      <alignment horizontal="right" vertical="center"/>
      <protection hidden="1"/>
    </xf>
    <xf numFmtId="0" fontId="19" fillId="0" borderId="27" xfId="0" applyFont="1" applyFill="1" applyBorder="1" applyAlignment="1" applyProtection="1">
      <alignment horizontal="center" vertical="center"/>
      <protection hidden="1"/>
    </xf>
    <xf numFmtId="0" fontId="18" fillId="0" borderId="28" xfId="0" applyFont="1" applyFill="1" applyBorder="1" applyAlignment="1" applyProtection="1">
      <alignment horizontal="right" vertical="center"/>
      <protection hidden="1"/>
    </xf>
    <xf numFmtId="16" fontId="18" fillId="0" borderId="22" xfId="0" applyNumberFormat="1" applyFont="1" applyFill="1" applyBorder="1" applyAlignment="1" applyProtection="1">
      <alignment horizontal="right" vertical="center"/>
      <protection hidden="1"/>
    </xf>
    <xf numFmtId="0" fontId="18" fillId="0" borderId="29" xfId="0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center"/>
    </xf>
    <xf numFmtId="0" fontId="20" fillId="9" borderId="30" xfId="0" applyFont="1" applyFill="1" applyBorder="1" applyAlignment="1">
      <alignment horizontal="center" vertical="center" wrapText="1"/>
    </xf>
    <xf numFmtId="0" fontId="23" fillId="9" borderId="0" xfId="0" applyFont="1" applyFill="1" applyAlignment="1">
      <alignment horizontal="center"/>
    </xf>
    <xf numFmtId="0" fontId="23" fillId="0" borderId="0" xfId="0" applyFont="1"/>
    <xf numFmtId="0" fontId="0" fillId="0" borderId="0" xfId="0" applyProtection="1">
      <protection hidden="1"/>
    </xf>
    <xf numFmtId="0" fontId="0" fillId="0" borderId="0" xfId="0" applyAlignment="1">
      <alignment horizontal="center" vertical="center"/>
    </xf>
    <xf numFmtId="0" fontId="25" fillId="12" borderId="33" xfId="0" applyFont="1" applyFill="1" applyBorder="1" applyAlignment="1">
      <alignment horizontal="center"/>
    </xf>
    <xf numFmtId="0" fontId="25" fillId="12" borderId="34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34" xfId="0" applyFont="1" applyFill="1" applyBorder="1" applyAlignment="1">
      <alignment horizontal="center"/>
    </xf>
    <xf numFmtId="0" fontId="26" fillId="12" borderId="35" xfId="0" applyFont="1" applyFill="1" applyBorder="1" applyAlignment="1">
      <alignment horizontal="center"/>
    </xf>
    <xf numFmtId="0" fontId="0" fillId="14" borderId="0" xfId="0" applyFill="1"/>
    <xf numFmtId="0" fontId="27" fillId="0" borderId="0" xfId="0" applyFont="1" applyProtection="1">
      <protection hidden="1"/>
    </xf>
    <xf numFmtId="0" fontId="27" fillId="0" borderId="0" xfId="0" applyFont="1"/>
    <xf numFmtId="0" fontId="21" fillId="5" borderId="0" xfId="0" applyFont="1" applyFill="1" applyAlignment="1"/>
    <xf numFmtId="0" fontId="28" fillId="0" borderId="0" xfId="0" applyFont="1" applyProtection="1">
      <protection hidden="1"/>
    </xf>
    <xf numFmtId="0" fontId="28" fillId="0" borderId="0" xfId="0" applyFont="1"/>
    <xf numFmtId="0" fontId="4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16" fillId="0" borderId="6" xfId="0" applyFont="1" applyFill="1" applyBorder="1" applyAlignment="1" applyProtection="1">
      <alignment horizontal="center" vertical="center" textRotation="90" wrapText="1"/>
      <protection hidden="1"/>
    </xf>
    <xf numFmtId="0" fontId="16" fillId="0" borderId="7" xfId="0" applyFont="1" applyFill="1" applyBorder="1" applyAlignment="1" applyProtection="1">
      <alignment horizontal="center" vertical="center" textRotation="90" wrapText="1"/>
      <protection hidden="1"/>
    </xf>
    <xf numFmtId="0" fontId="16" fillId="0" borderId="8" xfId="0" applyFont="1" applyFill="1" applyBorder="1" applyAlignment="1" applyProtection="1">
      <alignment horizontal="center" vertical="center" textRotation="90" wrapText="1"/>
      <protection hidden="1"/>
    </xf>
    <xf numFmtId="0" fontId="16" fillId="0" borderId="9" xfId="0" applyFont="1" applyFill="1" applyBorder="1" applyAlignment="1" applyProtection="1">
      <alignment horizontal="center" vertical="center" textRotation="90" wrapText="1"/>
      <protection hidden="1"/>
    </xf>
    <xf numFmtId="0" fontId="16" fillId="0" borderId="10" xfId="0" applyFont="1" applyFill="1" applyBorder="1" applyAlignment="1" applyProtection="1">
      <alignment horizontal="center" vertical="center" textRotation="90" wrapText="1"/>
      <protection hidden="1"/>
    </xf>
    <xf numFmtId="0" fontId="16" fillId="0" borderId="11" xfId="0" applyFont="1" applyFill="1" applyBorder="1" applyAlignment="1" applyProtection="1">
      <alignment horizontal="center" vertical="center" textRotation="90" wrapText="1"/>
      <protection hidden="1"/>
    </xf>
    <xf numFmtId="0" fontId="37" fillId="0" borderId="0" xfId="0" applyFont="1" applyAlignment="1">
      <alignment vertical="center"/>
    </xf>
    <xf numFmtId="43" fontId="4" fillId="0" borderId="0" xfId="16" applyFont="1"/>
    <xf numFmtId="0" fontId="32" fillId="0" borderId="0" xfId="0" applyFont="1"/>
    <xf numFmtId="0" fontId="33" fillId="0" borderId="0" xfId="0" applyFont="1"/>
    <xf numFmtId="0" fontId="0" fillId="0" borderId="33" xfId="0" applyFont="1" applyBorder="1" applyAlignment="1" applyProtection="1">
      <alignment horizontal="center"/>
      <protection locked="0"/>
    </xf>
    <xf numFmtId="0" fontId="0" fillId="0" borderId="34" xfId="0" applyFont="1" applyBorder="1" applyAlignment="1" applyProtection="1">
      <alignment horizontal="center"/>
      <protection locked="0"/>
    </xf>
    <xf numFmtId="0" fontId="0" fillId="0" borderId="36" xfId="0" applyFont="1" applyBorder="1" applyAlignment="1" applyProtection="1">
      <alignment horizontal="center"/>
      <protection locked="0"/>
    </xf>
    <xf numFmtId="14" fontId="6" fillId="15" borderId="0" xfId="0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20" fillId="9" borderId="30" xfId="0" applyFont="1" applyFill="1" applyBorder="1" applyAlignment="1" applyProtection="1">
      <alignment horizontal="center" vertical="center" wrapText="1"/>
      <protection hidden="1"/>
    </xf>
    <xf numFmtId="0" fontId="20" fillId="9" borderId="34" xfId="0" applyFont="1" applyFill="1" applyBorder="1" applyAlignment="1" applyProtection="1">
      <alignment horizontal="center" vertical="center" wrapText="1"/>
      <protection hidden="1"/>
    </xf>
    <xf numFmtId="0" fontId="10" fillId="0" borderId="40" xfId="0" applyFont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10" fillId="0" borderId="41" xfId="0" applyFont="1" applyBorder="1" applyAlignment="1" applyProtection="1">
      <alignment horizontal="center"/>
      <protection hidden="1"/>
    </xf>
    <xf numFmtId="0" fontId="10" fillId="0" borderId="42" xfId="0" applyFont="1" applyBorder="1" applyAlignment="1" applyProtection="1">
      <alignment horizontal="center"/>
      <protection hidden="1"/>
    </xf>
    <xf numFmtId="2" fontId="12" fillId="10" borderId="31" xfId="0" applyNumberFormat="1" applyFont="1" applyFill="1" applyBorder="1" applyAlignment="1" applyProtection="1">
      <alignment horizontal="center" vertical="center"/>
      <protection hidden="1"/>
    </xf>
    <xf numFmtId="0" fontId="0" fillId="13" borderId="31" xfId="0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2" fontId="21" fillId="5" borderId="0" xfId="0" applyNumberFormat="1" applyFont="1" applyFill="1" applyAlignment="1" applyProtection="1">
      <alignment horizontal="center"/>
      <protection hidden="1"/>
    </xf>
    <xf numFmtId="0" fontId="34" fillId="0" borderId="40" xfId="0" applyFont="1" applyBorder="1" applyAlignment="1" applyProtection="1">
      <alignment horizontal="center"/>
      <protection hidden="1"/>
    </xf>
    <xf numFmtId="0" fontId="34" fillId="0" borderId="41" xfId="0" applyFont="1" applyBorder="1" applyAlignment="1" applyProtection="1">
      <alignment horizontal="center"/>
      <protection hidden="1"/>
    </xf>
    <xf numFmtId="0" fontId="34" fillId="0" borderId="42" xfId="0" applyFont="1" applyBorder="1" applyAlignment="1" applyProtection="1">
      <alignment horizontal="center"/>
      <protection hidden="1"/>
    </xf>
    <xf numFmtId="2" fontId="31" fillId="5" borderId="0" xfId="0" applyNumberFormat="1" applyFont="1" applyFill="1" applyAlignment="1" applyProtection="1">
      <alignment horizontal="center"/>
      <protection hidden="1"/>
    </xf>
    <xf numFmtId="0" fontId="0" fillId="0" borderId="0" xfId="0" applyAlignment="1">
      <alignment horizontal="center" vertical="center" wrapText="1"/>
    </xf>
    <xf numFmtId="0" fontId="0" fillId="11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39" fillId="0" borderId="0" xfId="0" applyFont="1" applyAlignment="1">
      <alignment horizontal="right"/>
    </xf>
    <xf numFmtId="0" fontId="39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right"/>
      <protection hidden="1"/>
    </xf>
    <xf numFmtId="0" fontId="20" fillId="2" borderId="33" xfId="0" applyFont="1" applyFill="1" applyBorder="1" applyAlignment="1">
      <alignment horizontal="center" vertical="center" wrapText="1"/>
    </xf>
    <xf numFmtId="0" fontId="40" fillId="22" borderId="2" xfId="0" applyFont="1" applyFill="1" applyBorder="1" applyAlignment="1">
      <alignment horizontal="center" vertical="center"/>
    </xf>
    <xf numFmtId="0" fontId="40" fillId="22" borderId="3" xfId="0" applyFont="1" applyFill="1" applyBorder="1" applyAlignment="1">
      <alignment horizontal="center" vertical="center"/>
    </xf>
    <xf numFmtId="2" fontId="40" fillId="22" borderId="3" xfId="0" applyNumberFormat="1" applyFont="1" applyFill="1" applyBorder="1" applyAlignment="1">
      <alignment horizontal="center" vertical="center"/>
    </xf>
    <xf numFmtId="37" fontId="40" fillId="22" borderId="3" xfId="16" applyNumberFormat="1" applyFont="1" applyFill="1" applyBorder="1" applyAlignment="1">
      <alignment horizontal="center" vertical="center"/>
    </xf>
    <xf numFmtId="165" fontId="40" fillId="22" borderId="4" xfId="1" applyNumberFormat="1" applyFont="1" applyFill="1" applyBorder="1" applyAlignment="1">
      <alignment horizontal="center" vertical="center"/>
    </xf>
    <xf numFmtId="0" fontId="40" fillId="0" borderId="0" xfId="0" applyFont="1" applyFill="1" applyAlignment="1"/>
    <xf numFmtId="2" fontId="20" fillId="0" borderId="0" xfId="0" applyNumberFormat="1" applyFont="1" applyFill="1" applyAlignment="1"/>
    <xf numFmtId="14" fontId="34" fillId="0" borderId="0" xfId="0" applyNumberFormat="1" applyFont="1" applyAlignment="1" applyProtection="1">
      <alignment horizontal="center"/>
      <protection locked="0"/>
    </xf>
    <xf numFmtId="0" fontId="43" fillId="0" borderId="0" xfId="0" applyFont="1"/>
    <xf numFmtId="0" fontId="46" fillId="0" borderId="0" xfId="0" applyFont="1" applyFill="1" applyAlignment="1"/>
    <xf numFmtId="2" fontId="47" fillId="0" borderId="0" xfId="0" applyNumberFormat="1" applyFont="1" applyFill="1" applyAlignment="1"/>
    <xf numFmtId="0" fontId="44" fillId="0" borderId="0" xfId="0" applyFont="1"/>
    <xf numFmtId="0" fontId="45" fillId="0" borderId="0" xfId="0" applyFont="1"/>
    <xf numFmtId="165" fontId="11" fillId="19" borderId="2" xfId="1" applyNumberFormat="1" applyFont="1" applyFill="1" applyBorder="1" applyAlignment="1">
      <alignment horizontal="center" vertical="center"/>
    </xf>
    <xf numFmtId="165" fontId="11" fillId="19" borderId="3" xfId="1" applyNumberFormat="1" applyFont="1" applyFill="1" applyBorder="1" applyAlignment="1">
      <alignment horizontal="center" vertical="center"/>
    </xf>
    <xf numFmtId="165" fontId="11" fillId="19" borderId="4" xfId="1" applyNumberFormat="1" applyFont="1" applyFill="1" applyBorder="1" applyAlignment="1">
      <alignment horizontal="center" vertical="center"/>
    </xf>
    <xf numFmtId="1" fontId="34" fillId="0" borderId="40" xfId="0" applyNumberFormat="1" applyFont="1" applyBorder="1" applyAlignment="1" applyProtection="1">
      <alignment horizontal="center"/>
      <protection hidden="1"/>
    </xf>
    <xf numFmtId="1" fontId="10" fillId="0" borderId="41" xfId="0" applyNumberFormat="1" applyFont="1" applyBorder="1" applyAlignment="1" applyProtection="1">
      <alignment horizontal="center"/>
      <protection hidden="1"/>
    </xf>
    <xf numFmtId="1" fontId="34" fillId="0" borderId="41" xfId="0" applyNumberFormat="1" applyFont="1" applyBorder="1" applyAlignment="1" applyProtection="1">
      <alignment horizontal="center"/>
      <protection hidden="1"/>
    </xf>
    <xf numFmtId="1" fontId="10" fillId="0" borderId="42" xfId="0" applyNumberFormat="1" applyFont="1" applyBorder="1" applyAlignment="1" applyProtection="1">
      <alignment horizontal="center"/>
      <protection hidden="1"/>
    </xf>
    <xf numFmtId="0" fontId="20" fillId="2" borderId="34" xfId="0" applyFont="1" applyFill="1" applyBorder="1" applyAlignment="1">
      <alignment horizontal="center" vertical="center" wrapText="1"/>
    </xf>
    <xf numFmtId="0" fontId="0" fillId="0" borderId="46" xfId="0" applyBorder="1" applyAlignment="1" applyProtection="1">
      <alignment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2" fontId="0" fillId="0" borderId="44" xfId="0" applyNumberFormat="1" applyBorder="1" applyAlignment="1" applyProtection="1">
      <alignment horizontal="center" vertical="center"/>
      <protection hidden="1"/>
    </xf>
    <xf numFmtId="37" fontId="0" fillId="12" borderId="44" xfId="16" applyNumberFormat="1" applyFont="1" applyFill="1" applyBorder="1" applyAlignment="1" applyProtection="1">
      <alignment horizontal="center" vertical="center"/>
      <protection hidden="1"/>
    </xf>
    <xf numFmtId="165" fontId="0" fillId="0" borderId="44" xfId="1" applyNumberFormat="1" applyFont="1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2" fillId="24" borderId="0" xfId="0" applyFont="1" applyFill="1" applyAlignment="1">
      <alignment horizontal="center"/>
    </xf>
    <xf numFmtId="0" fontId="15" fillId="19" borderId="2" xfId="0" applyFont="1" applyFill="1" applyBorder="1" applyAlignment="1">
      <alignment horizontal="center" wrapText="1"/>
    </xf>
    <xf numFmtId="0" fontId="11" fillId="19" borderId="3" xfId="0" applyFont="1" applyFill="1" applyBorder="1" applyAlignment="1">
      <alignment horizontal="center"/>
    </xf>
    <xf numFmtId="2" fontId="11" fillId="19" borderId="3" xfId="0" applyNumberFormat="1" applyFont="1" applyFill="1" applyBorder="1" applyAlignment="1">
      <alignment horizontal="center"/>
    </xf>
    <xf numFmtId="0" fontId="11" fillId="19" borderId="4" xfId="0" applyFont="1" applyFill="1" applyBorder="1" applyAlignment="1">
      <alignment horizontal="center"/>
    </xf>
    <xf numFmtId="0" fontId="48" fillId="2" borderId="45" xfId="0" applyFont="1" applyFill="1" applyBorder="1" applyAlignment="1">
      <alignment horizontal="center"/>
    </xf>
    <xf numFmtId="0" fontId="48" fillId="2" borderId="52" xfId="0" applyFont="1" applyFill="1" applyBorder="1" applyAlignment="1">
      <alignment horizontal="center"/>
    </xf>
    <xf numFmtId="0" fontId="48" fillId="2" borderId="46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0" fontId="22" fillId="19" borderId="48" xfId="0" applyFont="1" applyFill="1" applyBorder="1" applyAlignment="1">
      <alignment horizontal="center" vertical="center"/>
    </xf>
    <xf numFmtId="0" fontId="22" fillId="19" borderId="49" xfId="0" applyFont="1" applyFill="1" applyBorder="1" applyAlignment="1">
      <alignment horizontal="center" vertical="center"/>
    </xf>
    <xf numFmtId="0" fontId="22" fillId="19" borderId="50" xfId="0" applyFont="1" applyFill="1" applyBorder="1" applyAlignment="1">
      <alignment horizontal="center" vertical="center"/>
    </xf>
    <xf numFmtId="0" fontId="24" fillId="11" borderId="0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42" fillId="23" borderId="0" xfId="17" applyFont="1" applyFill="1" applyAlignment="1" applyProtection="1">
      <alignment horizontal="center" vertical="center"/>
      <protection hidden="1"/>
    </xf>
    <xf numFmtId="0" fontId="29" fillId="5" borderId="37" xfId="0" applyFont="1" applyFill="1" applyBorder="1" applyAlignment="1" applyProtection="1">
      <alignment horizontal="center" vertical="center" textRotation="90"/>
      <protection hidden="1"/>
    </xf>
    <xf numFmtId="0" fontId="29" fillId="5" borderId="38" xfId="0" applyFont="1" applyFill="1" applyBorder="1" applyAlignment="1" applyProtection="1">
      <alignment horizontal="center" vertical="center" textRotation="90"/>
      <protection hidden="1"/>
    </xf>
    <xf numFmtId="0" fontId="29" fillId="5" borderId="39" xfId="0" applyFont="1" applyFill="1" applyBorder="1" applyAlignment="1" applyProtection="1">
      <alignment horizontal="center" vertical="center" textRotation="90"/>
      <protection hidden="1"/>
    </xf>
    <xf numFmtId="0" fontId="21" fillId="5" borderId="0" xfId="0" applyFont="1" applyFill="1" applyAlignment="1">
      <alignment horizontal="center"/>
    </xf>
    <xf numFmtId="0" fontId="24" fillId="22" borderId="32" xfId="0" applyFont="1" applyFill="1" applyBorder="1" applyAlignment="1">
      <alignment horizontal="center" vertical="center"/>
    </xf>
    <xf numFmtId="0" fontId="24" fillId="22" borderId="0" xfId="0" applyFont="1" applyFill="1" applyAlignment="1">
      <alignment horizontal="center" vertical="center"/>
    </xf>
    <xf numFmtId="0" fontId="24" fillId="22" borderId="0" xfId="0" applyFont="1" applyFill="1" applyBorder="1" applyAlignment="1">
      <alignment horizontal="center" vertical="center"/>
    </xf>
    <xf numFmtId="0" fontId="24" fillId="21" borderId="0" xfId="0" applyFont="1" applyFill="1" applyBorder="1" applyAlignment="1">
      <alignment horizontal="center" vertical="center"/>
    </xf>
    <xf numFmtId="0" fontId="24" fillId="21" borderId="0" xfId="0" applyFont="1" applyFill="1" applyAlignment="1">
      <alignment horizontal="center" vertical="center"/>
    </xf>
    <xf numFmtId="0" fontId="41" fillId="21" borderId="51" xfId="0" applyFont="1" applyFill="1" applyBorder="1" applyAlignment="1">
      <alignment horizontal="center" vertical="center"/>
    </xf>
    <xf numFmtId="0" fontId="41" fillId="21" borderId="49" xfId="0" applyFont="1" applyFill="1" applyBorder="1" applyAlignment="1">
      <alignment horizontal="center" vertical="center"/>
    </xf>
    <xf numFmtId="0" fontId="41" fillId="21" borderId="50" xfId="0" applyFont="1" applyFill="1" applyBorder="1" applyAlignment="1">
      <alignment horizontal="center" vertical="center"/>
    </xf>
    <xf numFmtId="0" fontId="30" fillId="10" borderId="3" xfId="0" applyFont="1" applyFill="1" applyBorder="1" applyAlignment="1">
      <alignment horizontal="center" vertical="center"/>
    </xf>
    <xf numFmtId="0" fontId="30" fillId="10" borderId="4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  <xf numFmtId="0" fontId="31" fillId="5" borderId="0" xfId="0" applyFont="1" applyFill="1" applyAlignment="1">
      <alignment horizontal="center"/>
    </xf>
    <xf numFmtId="0" fontId="24" fillId="16" borderId="0" xfId="0" applyFont="1" applyFill="1" applyAlignment="1">
      <alignment horizontal="center" vertical="center"/>
    </xf>
    <xf numFmtId="0" fontId="24" fillId="18" borderId="0" xfId="0" applyFont="1" applyFill="1" applyAlignment="1">
      <alignment horizontal="center" vertical="center"/>
    </xf>
    <xf numFmtId="0" fontId="21" fillId="17" borderId="0" xfId="0" applyFont="1" applyFill="1" applyAlignment="1">
      <alignment horizontal="center" vertical="center"/>
    </xf>
    <xf numFmtId="0" fontId="24" fillId="20" borderId="0" xfId="0" applyFont="1" applyFill="1" applyAlignment="1">
      <alignment horizontal="center" vertical="center"/>
    </xf>
    <xf numFmtId="0" fontId="30" fillId="19" borderId="2" xfId="0" applyFont="1" applyFill="1" applyBorder="1" applyAlignment="1">
      <alignment horizontal="center"/>
    </xf>
    <xf numFmtId="0" fontId="30" fillId="19" borderId="3" xfId="0" applyFont="1" applyFill="1" applyBorder="1" applyAlignment="1">
      <alignment horizontal="center"/>
    </xf>
    <xf numFmtId="0" fontId="30" fillId="19" borderId="4" xfId="0" applyFont="1" applyFill="1" applyBorder="1" applyAlignment="1">
      <alignment horizontal="center"/>
    </xf>
    <xf numFmtId="0" fontId="34" fillId="19" borderId="5" xfId="0" applyFont="1" applyFill="1" applyBorder="1" applyAlignment="1">
      <alignment horizontal="center" vertical="center" textRotation="90" wrapText="1"/>
    </xf>
    <xf numFmtId="0" fontId="34" fillId="19" borderId="12" xfId="0" applyFont="1" applyFill="1" applyBorder="1" applyAlignment="1">
      <alignment horizontal="center" vertical="center" textRotation="90" wrapText="1"/>
    </xf>
    <xf numFmtId="0" fontId="34" fillId="19" borderId="14" xfId="0" applyFont="1" applyFill="1" applyBorder="1" applyAlignment="1">
      <alignment horizontal="center" vertical="center" textRotation="90" wrapText="1"/>
    </xf>
    <xf numFmtId="0" fontId="9" fillId="0" borderId="0" xfId="0" applyFont="1"/>
  </cellXfs>
  <cellStyles count="18">
    <cellStyle name="Comma" xfId="16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7" builtinId="8"/>
    <cellStyle name="Normal" xfId="0" builtinId="0"/>
    <cellStyle name="Percent" xfId="1" builtinId="5"/>
  </cellStyles>
  <dxfs count="2">
    <dxf>
      <font>
        <b/>
        <i val="0"/>
        <color theme="8" tint="-0.24994659260841701"/>
      </font>
      <fill>
        <patternFill patternType="none">
          <bgColor auto="1"/>
        </patternFill>
      </fill>
    </dxf>
    <dxf>
      <font>
        <color rgb="FFC00000"/>
      </font>
    </dxf>
  </dxfs>
  <tableStyles count="1" defaultTableStyle="TableStyleMedium2" defaultPivotStyle="PivotStyleLight16">
    <tableStyle name="MySqlDefault" pivot="0" table="0" count="0" xr9:uid="{93200B25-8D27-49BC-A5CB-137BD3DC22AF}"/>
  </tableStyles>
  <colors>
    <mruColors>
      <color rgb="FF5D285F"/>
      <color rgb="FFFF3300"/>
      <color rgb="FFFF0000"/>
      <color rgb="FF001E60"/>
      <color rgb="FF1C91FF"/>
      <color rgb="FFFFE600"/>
      <color rgb="FF52BA00"/>
      <color rgb="FFFF943B"/>
      <color rgb="FFF50002"/>
      <color rgb="FF5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'COA - R'!$K$8</c:f>
              <c:strCache>
                <c:ptCount val="1"/>
                <c:pt idx="0">
                  <c:v>Cac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'COA - R'!$L$8</c:f>
              <c:numCache>
                <c:formatCode>0.00</c:formatCode>
                <c:ptCount val="1"/>
                <c:pt idx="0">
                  <c:v>0.26923076923076922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3-49C4-9471-46346AB63AB6}"/>
            </c:ext>
          </c:extLst>
        </c:ser>
        <c:ser>
          <c:idx val="1"/>
          <c:order val="1"/>
          <c:tx>
            <c:strRef>
              <c:f>'COA - R'!$K$9</c:f>
              <c:strCache>
                <c:ptCount val="1"/>
                <c:pt idx="0">
                  <c:v>Caf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'COA - R'!$L$9</c:f>
              <c:numCache>
                <c:formatCode>0.00</c:formatCode>
                <c:ptCount val="1"/>
                <c:pt idx="0">
                  <c:v>1.6521739130434783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3-49C4-9471-46346AB63AB6}"/>
            </c:ext>
          </c:extLst>
        </c:ser>
        <c:ser>
          <c:idx val="2"/>
          <c:order val="2"/>
          <c:tx>
            <c:strRef>
              <c:f>'COA - R'!$K$10</c:f>
              <c:strCache>
                <c:ptCount val="1"/>
                <c:pt idx="0">
                  <c:v>Cae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'COA - R'!$L$10</c:f>
              <c:numCache>
                <c:formatCode>0.00</c:formatCode>
                <c:ptCount val="1"/>
                <c:pt idx="0">
                  <c:v>1.2307692307692308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B3-49C4-9471-46346AB63AB6}"/>
            </c:ext>
          </c:extLst>
        </c:ser>
        <c:ser>
          <c:idx val="3"/>
          <c:order val="3"/>
          <c:tx>
            <c:strRef>
              <c:f>'COA - R'!$K$11</c:f>
              <c:strCache>
                <c:ptCount val="1"/>
                <c:pt idx="0">
                  <c:v>Co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'COA - R'!$L$11</c:f>
              <c:numCache>
                <c:formatCode>0.00</c:formatCode>
                <c:ptCount val="1"/>
                <c:pt idx="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B3-49C4-9471-46346AB63AB6}"/>
            </c:ext>
          </c:extLst>
        </c:ser>
        <c:ser>
          <c:idx val="4"/>
          <c:order val="4"/>
          <c:tx>
            <c:strRef>
              <c:f>'COA - R'!$K$12</c:f>
              <c:strCache>
                <c:ptCount val="1"/>
                <c:pt idx="0">
                  <c:v>COA-R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'COA - R'!$L$12</c:f>
              <c:numCache>
                <c:formatCode>0.00</c:formatCode>
                <c:ptCount val="1"/>
                <c:pt idx="0">
                  <c:v>1.2380434782608696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B3-49C4-9471-46346AB63A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60552904"/>
        <c:axId val="559437504"/>
      </c:barChart>
      <c:catAx>
        <c:axId val="56055290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one"/>
        <c:crossAx val="559437504"/>
        <c:crosses val="autoZero"/>
        <c:auto val="1"/>
        <c:lblAlgn val="ctr"/>
        <c:lblOffset val="100"/>
        <c:noMultiLvlLbl val="0"/>
      </c:catAx>
      <c:valAx>
        <c:axId val="559437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" sourceLinked="1"/>
        <c:majorTickMark val="none"/>
        <c:minorTickMark val="none"/>
        <c:tickLblPos val="nextTo"/>
        <c:crossAx val="560552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RESUMEN DE LA</a:t>
            </a:r>
            <a:r>
              <a:rPr lang="en-US" baseline="0"/>
              <a:t> EJECUCION</a:t>
            </a:r>
            <a:r>
              <a:rPr lang="en-US"/>
              <a:t> POR AREAS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'Resultados MOIDI'!$F$4</c:f>
              <c:strCache>
                <c:ptCount val="1"/>
                <c:pt idx="0">
                  <c:v>Por Encima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MOIDI'!$C$5:$C$13</c:f>
              <c:strCache>
                <c:ptCount val="9"/>
                <c:pt idx="0">
                  <c:v>Fisica</c:v>
                </c:pt>
                <c:pt idx="1">
                  <c:v>Motora Gruesa</c:v>
                </c:pt>
                <c:pt idx="2">
                  <c:v>Motora Fina</c:v>
                </c:pt>
                <c:pt idx="3">
                  <c:v>Cognitiva</c:v>
                </c:pt>
                <c:pt idx="4">
                  <c:v>Lenguaje</c:v>
                </c:pt>
                <c:pt idx="5">
                  <c:v>Afectiva</c:v>
                </c:pt>
                <c:pt idx="6">
                  <c:v>Social</c:v>
                </c:pt>
                <c:pt idx="7">
                  <c:v>Moral</c:v>
                </c:pt>
                <c:pt idx="8">
                  <c:v>Sexual</c:v>
                </c:pt>
              </c:strCache>
            </c:strRef>
          </c:cat>
          <c:val>
            <c:numRef>
              <c:f>'Resultados MOIDI'!$F$5:$F$13</c:f>
              <c:numCache>
                <c:formatCode>#,##0_);\(#,##0\)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7-487E-B0A1-29AF60A4A2D8}"/>
            </c:ext>
          </c:extLst>
        </c:ser>
        <c:ser>
          <c:idx val="1"/>
          <c:order val="1"/>
          <c:tx>
            <c:strRef>
              <c:f>'Resultados MOIDI'!$G$4</c:f>
              <c:strCache>
                <c:ptCount val="1"/>
                <c:pt idx="0">
                  <c:v>En Su Edad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MOIDI'!$C$5:$C$13</c:f>
              <c:strCache>
                <c:ptCount val="9"/>
                <c:pt idx="0">
                  <c:v>Fisica</c:v>
                </c:pt>
                <c:pt idx="1">
                  <c:v>Motora Gruesa</c:v>
                </c:pt>
                <c:pt idx="2">
                  <c:v>Motora Fina</c:v>
                </c:pt>
                <c:pt idx="3">
                  <c:v>Cognitiva</c:v>
                </c:pt>
                <c:pt idx="4">
                  <c:v>Lenguaje</c:v>
                </c:pt>
                <c:pt idx="5">
                  <c:v>Afectiva</c:v>
                </c:pt>
                <c:pt idx="6">
                  <c:v>Social</c:v>
                </c:pt>
                <c:pt idx="7">
                  <c:v>Moral</c:v>
                </c:pt>
                <c:pt idx="8">
                  <c:v>Sexual</c:v>
                </c:pt>
              </c:strCache>
            </c:strRef>
          </c:cat>
          <c:val>
            <c:numRef>
              <c:f>'Resultados MOIDI'!$G$5:$G$13</c:f>
              <c:numCache>
                <c:formatCode>#,##0_);\(#,##0\)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7-487E-B0A1-29AF60A4A2D8}"/>
            </c:ext>
          </c:extLst>
        </c:ser>
        <c:ser>
          <c:idx val="2"/>
          <c:order val="2"/>
          <c:tx>
            <c:strRef>
              <c:f>'Resultados MOIDI'!$H$4</c:f>
              <c:strCache>
                <c:ptCount val="1"/>
                <c:pt idx="0">
                  <c:v>Por Debajo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MOIDI'!$C$5:$C$13</c:f>
              <c:strCache>
                <c:ptCount val="9"/>
                <c:pt idx="0">
                  <c:v>Fisica</c:v>
                </c:pt>
                <c:pt idx="1">
                  <c:v>Motora Gruesa</c:v>
                </c:pt>
                <c:pt idx="2">
                  <c:v>Motora Fina</c:v>
                </c:pt>
                <c:pt idx="3">
                  <c:v>Cognitiva</c:v>
                </c:pt>
                <c:pt idx="4">
                  <c:v>Lenguaje</c:v>
                </c:pt>
                <c:pt idx="5">
                  <c:v>Afectiva</c:v>
                </c:pt>
                <c:pt idx="6">
                  <c:v>Social</c:v>
                </c:pt>
                <c:pt idx="7">
                  <c:v>Moral</c:v>
                </c:pt>
                <c:pt idx="8">
                  <c:v>Sexual</c:v>
                </c:pt>
              </c:strCache>
            </c:strRef>
          </c:cat>
          <c:val>
            <c:numRef>
              <c:f>'Resultados MOIDI'!$H$5:$H$13</c:f>
              <c:numCache>
                <c:formatCode>#,##0_);\(#,##0\)</c:formatCode>
                <c:ptCount val="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77-487E-B0A1-29AF60A4A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59438288"/>
        <c:axId val="559435544"/>
      </c:barChart>
      <c:catAx>
        <c:axId val="55943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435544"/>
        <c:crosses val="autoZero"/>
        <c:auto val="1"/>
        <c:lblAlgn val="ctr"/>
        <c:lblOffset val="100"/>
        <c:noMultiLvlLbl val="0"/>
      </c:catAx>
      <c:valAx>
        <c:axId val="55943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43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PROMEDIOS ND POR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'Resultados MOIDI'!$C$5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rgbClr val="4040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MOIDI'!$E$4</c:f>
              <c:strCache>
                <c:ptCount val="1"/>
                <c:pt idx="0">
                  <c:v>ND Puntaje</c:v>
                </c:pt>
              </c:strCache>
            </c:strRef>
          </c:cat>
          <c:val>
            <c:numRef>
              <c:f>'Resultados MOIDI'!$E$5</c:f>
              <c:numCache>
                <c:formatCode>0.00</c:formatCode>
                <c:ptCount val="1"/>
                <c:pt idx="0">
                  <c:v>-0.16666666666666666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7-440D-AB58-209DC3B4B17C}"/>
            </c:ext>
          </c:extLst>
        </c:ser>
        <c:ser>
          <c:idx val="1"/>
          <c:order val="1"/>
          <c:tx>
            <c:strRef>
              <c:f>'Resultados MOIDI'!$C$6</c:f>
              <c:strCache>
                <c:ptCount val="1"/>
                <c:pt idx="0">
                  <c:v>Motora Gruesa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120B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067-440D-AB58-209DC3B4B1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MOIDI'!$E$4</c:f>
              <c:strCache>
                <c:ptCount val="1"/>
                <c:pt idx="0">
                  <c:v>ND Puntaje</c:v>
                </c:pt>
              </c:strCache>
            </c:strRef>
          </c:cat>
          <c:val>
            <c:numRef>
              <c:f>'Resultados MOIDI'!$E$6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067-440D-AB58-209DC3B4B17C}"/>
            </c:ext>
          </c:extLst>
        </c:ser>
        <c:ser>
          <c:idx val="2"/>
          <c:order val="2"/>
          <c:tx>
            <c:strRef>
              <c:f>'Resultados MOIDI'!$C$7</c:f>
              <c:strCache>
                <c:ptCount val="1"/>
                <c:pt idx="0">
                  <c:v>Motora Fina</c:v>
                </c:pt>
              </c:strCache>
            </c:strRef>
          </c:tx>
          <c:spPr>
            <a:solidFill>
              <a:srgbClr val="A120B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MOIDI'!$E$4</c:f>
              <c:strCache>
                <c:ptCount val="1"/>
                <c:pt idx="0">
                  <c:v>ND Puntaje</c:v>
                </c:pt>
              </c:strCache>
            </c:strRef>
          </c:cat>
          <c:val>
            <c:numRef>
              <c:f>'Resultados MOIDI'!$E$7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067-440D-AB58-209DC3B4B17C}"/>
            </c:ext>
          </c:extLst>
        </c:ser>
        <c:ser>
          <c:idx val="3"/>
          <c:order val="3"/>
          <c:tx>
            <c:strRef>
              <c:f>'Resultados MOIDI'!$C$8</c:f>
              <c:strCache>
                <c:ptCount val="1"/>
                <c:pt idx="0">
                  <c:v>Cognitiva</c:v>
                </c:pt>
              </c:strCache>
            </c:strRef>
          </c:tx>
          <c:spPr>
            <a:solidFill>
              <a:srgbClr val="FFE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MOIDI'!$E$4</c:f>
              <c:strCache>
                <c:ptCount val="1"/>
                <c:pt idx="0">
                  <c:v>ND Puntaje</c:v>
                </c:pt>
              </c:strCache>
            </c:strRef>
          </c:cat>
          <c:val>
            <c:numRef>
              <c:f>'Resultados MOIDI'!$E$8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067-440D-AB58-209DC3B4B17C}"/>
            </c:ext>
          </c:extLst>
        </c:ser>
        <c:ser>
          <c:idx val="4"/>
          <c:order val="4"/>
          <c:tx>
            <c:strRef>
              <c:f>'Resultados MOIDI'!$C$9</c:f>
              <c:strCache>
                <c:ptCount val="1"/>
                <c:pt idx="0">
                  <c:v>Lenguaje</c:v>
                </c:pt>
              </c:strCache>
            </c:strRef>
          </c:tx>
          <c:spPr>
            <a:solidFill>
              <a:srgbClr val="50009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1E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E4-4CCD-8EAE-19982DC97D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MOIDI'!$E$4</c:f>
              <c:strCache>
                <c:ptCount val="1"/>
                <c:pt idx="0">
                  <c:v>ND Puntaje</c:v>
                </c:pt>
              </c:strCache>
            </c:strRef>
          </c:cat>
          <c:val>
            <c:numRef>
              <c:f>'Resultados MOIDI'!$E$9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067-440D-AB58-209DC3B4B17C}"/>
            </c:ext>
          </c:extLst>
        </c:ser>
        <c:ser>
          <c:idx val="5"/>
          <c:order val="5"/>
          <c:tx>
            <c:strRef>
              <c:f>'Resultados MOIDI'!$C$10</c:f>
              <c:strCache>
                <c:ptCount val="1"/>
                <c:pt idx="0">
                  <c:v>Afectiva</c:v>
                </c:pt>
              </c:strCache>
            </c:strRef>
          </c:tx>
          <c:spPr>
            <a:solidFill>
              <a:srgbClr val="F5000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MOIDI'!$E$4</c:f>
              <c:strCache>
                <c:ptCount val="1"/>
                <c:pt idx="0">
                  <c:v>ND Puntaje</c:v>
                </c:pt>
              </c:strCache>
            </c:strRef>
          </c:cat>
          <c:val>
            <c:numRef>
              <c:f>'Resultados MOIDI'!$E$10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067-440D-AB58-209DC3B4B17C}"/>
            </c:ext>
          </c:extLst>
        </c:ser>
        <c:ser>
          <c:idx val="6"/>
          <c:order val="6"/>
          <c:tx>
            <c:strRef>
              <c:f>'Resultados MOIDI'!$C$11</c:f>
              <c:strCache>
                <c:ptCount val="1"/>
                <c:pt idx="0">
                  <c:v>Social</c:v>
                </c:pt>
              </c:strCache>
            </c:strRef>
          </c:tx>
          <c:spPr>
            <a:solidFill>
              <a:srgbClr val="FF943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MOIDI'!$E$4</c:f>
              <c:strCache>
                <c:ptCount val="1"/>
                <c:pt idx="0">
                  <c:v>ND Puntaje</c:v>
                </c:pt>
              </c:strCache>
            </c:strRef>
          </c:cat>
          <c:val>
            <c:numRef>
              <c:f>'Resultados MOIDI'!$E$11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067-440D-AB58-209DC3B4B17C}"/>
            </c:ext>
          </c:extLst>
        </c:ser>
        <c:ser>
          <c:idx val="7"/>
          <c:order val="7"/>
          <c:tx>
            <c:strRef>
              <c:f>'Resultados MOIDI'!$C$12</c:f>
              <c:strCache>
                <c:ptCount val="1"/>
                <c:pt idx="0">
                  <c:v>Moral</c:v>
                </c:pt>
              </c:strCache>
            </c:strRef>
          </c:tx>
          <c:spPr>
            <a:solidFill>
              <a:srgbClr val="52BA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MOIDI'!$E$4</c:f>
              <c:strCache>
                <c:ptCount val="1"/>
                <c:pt idx="0">
                  <c:v>ND Puntaje</c:v>
                </c:pt>
              </c:strCache>
            </c:strRef>
          </c:cat>
          <c:val>
            <c:numRef>
              <c:f>'Resultados MOIDI'!$E$12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067-440D-AB58-209DC3B4B17C}"/>
            </c:ext>
          </c:extLst>
        </c:ser>
        <c:ser>
          <c:idx val="8"/>
          <c:order val="8"/>
          <c:tx>
            <c:strRef>
              <c:f>'Resultados MOIDI'!$C$13</c:f>
              <c:strCache>
                <c:ptCount val="1"/>
                <c:pt idx="0">
                  <c:v>Sexual</c:v>
                </c:pt>
              </c:strCache>
            </c:strRef>
          </c:tx>
          <c:spPr>
            <a:solidFill>
              <a:srgbClr val="1C91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MOIDI'!$E$4</c:f>
              <c:strCache>
                <c:ptCount val="1"/>
                <c:pt idx="0">
                  <c:v>ND Puntaje</c:v>
                </c:pt>
              </c:strCache>
            </c:strRef>
          </c:cat>
          <c:val>
            <c:numRef>
              <c:f>'Resultados MOIDI'!$E$13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067-440D-AB58-209DC3B4B1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59439072"/>
        <c:axId val="565050736"/>
      </c:barChart>
      <c:catAx>
        <c:axId val="5594390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65050736"/>
        <c:crosses val="autoZero"/>
        <c:auto val="1"/>
        <c:lblAlgn val="ctr"/>
        <c:lblOffset val="100"/>
        <c:noMultiLvlLbl val="0"/>
      </c:catAx>
      <c:valAx>
        <c:axId val="56505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43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RESUMEN</a:t>
            </a:r>
            <a:r>
              <a:rPr lang="en-US" baseline="0"/>
              <a:t> DE LA EJECUCION TOTAL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48-4B73-8D23-0480B5410677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48-4B73-8D23-0480B5410677}"/>
              </c:ext>
            </c:extLst>
          </c:dPt>
          <c:dPt>
            <c:idx val="2"/>
            <c:bubble3D val="0"/>
            <c:spPr>
              <a:solidFill>
                <a:srgbClr val="FF33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48-4B73-8D23-0480B54106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'Resultados MOIDI'!$F$4:$H$4</c:f>
              <c:strCache>
                <c:ptCount val="3"/>
                <c:pt idx="0">
                  <c:v>Por Encima</c:v>
                </c:pt>
                <c:pt idx="1">
                  <c:v>En Su Edad</c:v>
                </c:pt>
                <c:pt idx="2">
                  <c:v>Por Debajo</c:v>
                </c:pt>
              </c:strCache>
            </c:strRef>
          </c:cat>
          <c:val>
            <c:numRef>
              <c:f>'Resultados MOIDI'!$F$15:$H$15</c:f>
              <c:numCache>
                <c:formatCode>0.0%</c:formatCode>
                <c:ptCount val="3"/>
                <c:pt idx="0">
                  <c:v>0.16666666666666666</c:v>
                </c:pt>
                <c:pt idx="1">
                  <c:v>0.5</c:v>
                </c:pt>
                <c:pt idx="2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5-44B7-8D21-CCA3A18143F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457198</xdr:colOff>
      <xdr:row>12</xdr:row>
      <xdr:rowOff>180973</xdr:rowOff>
    </xdr:from>
    <xdr:to>
      <xdr:col>13</xdr:col>
      <xdr:colOff>342900</xdr:colOff>
      <xdr:row>28</xdr:row>
      <xdr:rowOff>161924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25399</xdr:rowOff>
    </xdr:from>
    <xdr:to>
      <xdr:col>1</xdr:col>
      <xdr:colOff>698500</xdr:colOff>
      <xdr:row>1</xdr:row>
      <xdr:rowOff>30442</xdr:rowOff>
    </xdr:to>
    <xdr:pic>
      <xdr:nvPicPr>
        <xdr:cNvPr id="3" name="Picture 2" descr="Logo MOIDI KIT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99"/>
          <a:ext cx="2095500" cy="7162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238122</xdr:colOff>
      <xdr:row>0</xdr:row>
      <xdr:rowOff>54769</xdr:rowOff>
    </xdr:from>
    <xdr:to>
      <xdr:col>3</xdr:col>
      <xdr:colOff>1231103</xdr:colOff>
      <xdr:row>2</xdr:row>
      <xdr:rowOff>55884</xdr:rowOff>
    </xdr:to>
    <xdr:pic>
      <xdr:nvPicPr>
        <xdr:cNvPr id="4" name="Picture 3" descr="Logo MOIDI KIT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2" y="54769"/>
          <a:ext cx="1583531" cy="601190"/>
        </a:xfrm>
        <a:prstGeom prst="rect">
          <a:avLst/>
        </a:prstGeom>
      </xdr:spPr>
    </xdr:pic>
    <xdr:clientData/>
  </xdr:twoCellAnchor>
  <xdr:twoCellAnchor>
    <xdr:from>
      <xdr:col>12</xdr:col>
      <xdr:colOff>11905</xdr:colOff>
      <xdr:row>5</xdr:row>
      <xdr:rowOff>166686</xdr:rowOff>
    </xdr:from>
    <xdr:to>
      <xdr:col>16</xdr:col>
      <xdr:colOff>359832</xdr:colOff>
      <xdr:row>21</xdr:row>
      <xdr:rowOff>74083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8ACFE74-43FC-4350-A6F5-0905F06D5E7A}"/>
            </a:ext>
          </a:extLst>
        </xdr:cNvPr>
        <xdr:cNvSpPr txBox="1"/>
      </xdr:nvSpPr>
      <xdr:spPr>
        <a:xfrm>
          <a:off x="9737988" y="1479019"/>
          <a:ext cx="3628761" cy="3018897"/>
        </a:xfrm>
        <a:prstGeom prst="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200"/>
            <a:t>Instrucciones: A continuación encontrarás una hoja de trabajo para obtener los puntajes cuantitativos de la Escala MOIDI. Para la obtención de las puntuaciones debes:</a:t>
          </a:r>
        </a:p>
        <a:p>
          <a:r>
            <a:rPr lang="en-US" sz="1200"/>
            <a:t> 1) Completar</a:t>
          </a:r>
          <a:r>
            <a:rPr lang="en-US" sz="1200" baseline="0"/>
            <a:t> los datos solicitados: Nombre, fecha de nacimiento y fecha de evaluación.</a:t>
          </a:r>
        </a:p>
        <a:p>
          <a:r>
            <a:rPr lang="en-US" sz="1200" baseline="0"/>
            <a:t>Nota: Dependiendo del sistema operativo, la fecha se coloca en formato día/mes/año ó mes/día/año.</a:t>
          </a:r>
          <a:endParaRPr lang="en-US" sz="1200"/>
        </a:p>
        <a:p>
          <a:r>
            <a:rPr lang="en-US" sz="1200"/>
            <a:t> 2)</a:t>
          </a:r>
          <a:r>
            <a:rPr lang="en-US" sz="1200" baseline="0"/>
            <a:t> </a:t>
          </a:r>
          <a:r>
            <a:rPr lang="en-US" sz="1200"/>
            <a:t>Identificar en la columna Puntaje Esperado,</a:t>
          </a:r>
          <a:r>
            <a:rPr lang="en-US" sz="1200" baseline="0"/>
            <a:t> </a:t>
          </a:r>
          <a:r>
            <a:rPr lang="en-US" sz="1200"/>
            <a:t>las secuencias a aplicar de acuerdo con la edad del niño evaluado (sólo llenar dichos campos);</a:t>
          </a:r>
        </a:p>
        <a:p>
          <a:r>
            <a:rPr lang="en-US" sz="1200"/>
            <a:t> 3) Ingresar los Puntajes Esperados (PE): Número del paso esperado según la edad                                                               ¡Obtendrás los niveles de desarrollo y el gráfico automaticamente!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3</xdr:col>
      <xdr:colOff>333506</xdr:colOff>
      <xdr:row>1</xdr:row>
      <xdr:rowOff>180975</xdr:rowOff>
    </xdr:to>
    <xdr:pic>
      <xdr:nvPicPr>
        <xdr:cNvPr id="2" name="Picture 1" descr="Logo MOIDI KIT.png">
          <a:extLst>
            <a:ext uri="{FF2B5EF4-FFF2-40B4-BE49-F238E27FC236}">
              <a16:creationId xmlns:a16="http://schemas.microsoft.com/office/drawing/2014/main" id="{3743A07A-78D8-4BA7-9B79-B11A11E0E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781306" cy="676275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15</xdr:row>
      <xdr:rowOff>152400</xdr:rowOff>
    </xdr:from>
    <xdr:to>
      <xdr:col>17</xdr:col>
      <xdr:colOff>339726</xdr:colOff>
      <xdr:row>32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4F27FD-29E2-4E5D-AB1C-48539CD29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15</xdr:row>
      <xdr:rowOff>142874</xdr:rowOff>
    </xdr:from>
    <xdr:to>
      <xdr:col>7</xdr:col>
      <xdr:colOff>276225</xdr:colOff>
      <xdr:row>31</xdr:row>
      <xdr:rowOff>190499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3E5AE9F-F53E-4E3B-B7AB-5B7161B48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47624</xdr:colOff>
      <xdr:row>2</xdr:row>
      <xdr:rowOff>228600</xdr:rowOff>
    </xdr:from>
    <xdr:to>
      <xdr:col>17</xdr:col>
      <xdr:colOff>361950</xdr:colOff>
      <xdr:row>13</xdr:row>
      <xdr:rowOff>266700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10E81E1-51D9-476B-A3C7-3A2364AC7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7"/>
  <sheetViews>
    <sheetView showGridLines="0" zoomScale="70" zoomScaleNormal="70" workbookViewId="0">
      <pane ySplit="4" topLeftCell="A5" activePane="bottomLeft" state="frozen"/>
      <selection pane="bottomLeft" activeCell="C7" sqref="C7"/>
    </sheetView>
  </sheetViews>
  <sheetFormatPr defaultColWidth="11.42578125" defaultRowHeight="15"/>
  <cols>
    <col min="1" max="1" width="18.28515625" customWidth="1"/>
    <col min="2" max="2" width="12.85546875" customWidth="1"/>
    <col min="3" max="3" width="16.7109375" bestFit="1" customWidth="1"/>
    <col min="4" max="4" width="12.85546875" customWidth="1"/>
    <col min="5" max="5" width="15.140625" customWidth="1"/>
    <col min="6" max="6" width="12.85546875" customWidth="1"/>
    <col min="7" max="7" width="17.42578125" bestFit="1" customWidth="1"/>
    <col min="8" max="8" width="12.85546875" customWidth="1"/>
    <col min="9" max="9" width="7.28515625" customWidth="1"/>
    <col min="10" max="10" width="32.7109375" bestFit="1" customWidth="1"/>
    <col min="11" max="11" width="16.140625" bestFit="1" customWidth="1"/>
  </cols>
  <sheetData>
    <row r="1" spans="1:15" ht="56.1" customHeight="1">
      <c r="C1" s="20" t="s">
        <v>31</v>
      </c>
    </row>
    <row r="2" spans="1:15">
      <c r="A2" s="150" t="s">
        <v>30</v>
      </c>
      <c r="B2" s="150"/>
      <c r="C2" s="150"/>
      <c r="D2" s="150"/>
      <c r="E2" s="150"/>
      <c r="F2" s="150"/>
      <c r="G2" s="150"/>
      <c r="H2" s="150"/>
    </row>
    <row r="3" spans="1:15" ht="46.5" customHeight="1">
      <c r="A3" s="150"/>
      <c r="B3" s="150"/>
      <c r="C3" s="150"/>
      <c r="D3" s="150"/>
      <c r="E3" s="150"/>
      <c r="F3" s="150"/>
      <c r="G3" s="150"/>
      <c r="H3" s="150"/>
      <c r="K3" s="3"/>
      <c r="L3" s="3"/>
      <c r="M3" s="3"/>
      <c r="N3" s="3"/>
      <c r="O3" s="3"/>
    </row>
    <row r="4" spans="1:15" ht="45">
      <c r="A4" s="148" t="s">
        <v>27</v>
      </c>
      <c r="B4" s="148" t="s">
        <v>14</v>
      </c>
      <c r="C4" s="22" t="s">
        <v>20</v>
      </c>
      <c r="D4" s="22" t="s">
        <v>14</v>
      </c>
      <c r="E4" s="23" t="s">
        <v>18</v>
      </c>
      <c r="F4" s="23" t="s">
        <v>14</v>
      </c>
      <c r="G4" s="24" t="s">
        <v>22</v>
      </c>
      <c r="H4" s="24" t="s">
        <v>14</v>
      </c>
    </row>
    <row r="5" spans="1:15" ht="16.5">
      <c r="A5" s="1">
        <v>1</v>
      </c>
      <c r="B5" s="149">
        <v>2</v>
      </c>
      <c r="C5" s="1">
        <v>1</v>
      </c>
      <c r="D5" s="149">
        <v>2</v>
      </c>
      <c r="E5" s="1">
        <v>1</v>
      </c>
      <c r="F5" s="149">
        <v>2</v>
      </c>
      <c r="G5" s="1">
        <v>1</v>
      </c>
      <c r="H5" s="149">
        <v>0</v>
      </c>
      <c r="J5" s="5"/>
    </row>
    <row r="6" spans="1:15" ht="16.5">
      <c r="A6" s="1">
        <v>2</v>
      </c>
      <c r="B6" s="149">
        <v>2</v>
      </c>
      <c r="C6" s="1">
        <v>2</v>
      </c>
      <c r="D6" s="149">
        <v>2</v>
      </c>
      <c r="E6" s="1">
        <v>2</v>
      </c>
      <c r="F6" s="149">
        <v>0</v>
      </c>
      <c r="G6" s="1">
        <v>2</v>
      </c>
      <c r="H6" s="149">
        <v>2</v>
      </c>
      <c r="J6" s="6"/>
    </row>
    <row r="7" spans="1:15">
      <c r="A7" s="1">
        <v>3</v>
      </c>
      <c r="B7" s="149">
        <v>2</v>
      </c>
      <c r="C7" s="1">
        <v>3</v>
      </c>
      <c r="D7" s="149">
        <v>2</v>
      </c>
      <c r="E7" s="1">
        <v>3</v>
      </c>
      <c r="F7" s="149">
        <v>0</v>
      </c>
      <c r="G7" s="1">
        <v>3</v>
      </c>
      <c r="H7" s="149">
        <v>2</v>
      </c>
      <c r="J7" s="145" t="s">
        <v>25</v>
      </c>
      <c r="K7" s="146" t="s">
        <v>13</v>
      </c>
      <c r="L7" s="147" t="s">
        <v>24</v>
      </c>
    </row>
    <row r="8" spans="1:15" ht="16.5">
      <c r="A8" s="1">
        <v>4</v>
      </c>
      <c r="B8" s="149">
        <v>-2</v>
      </c>
      <c r="C8" s="1">
        <v>4</v>
      </c>
      <c r="D8" s="149">
        <v>2</v>
      </c>
      <c r="E8" s="1">
        <v>4</v>
      </c>
      <c r="F8" s="149">
        <v>2</v>
      </c>
      <c r="G8" s="1">
        <v>4</v>
      </c>
      <c r="H8" s="149">
        <v>2</v>
      </c>
      <c r="J8" s="7" t="s">
        <v>16</v>
      </c>
      <c r="K8" s="1" t="s">
        <v>15</v>
      </c>
      <c r="L8" s="4">
        <f>B37</f>
        <v>0.26923076923076922</v>
      </c>
    </row>
    <row r="9" spans="1:15" ht="16.5">
      <c r="A9" s="1">
        <v>5</v>
      </c>
      <c r="B9" s="149">
        <v>2</v>
      </c>
      <c r="C9" s="1">
        <v>5</v>
      </c>
      <c r="D9" s="149">
        <v>2</v>
      </c>
      <c r="E9" s="1">
        <v>5</v>
      </c>
      <c r="F9" s="149">
        <v>2</v>
      </c>
      <c r="G9" s="1">
        <v>5</v>
      </c>
      <c r="H9" s="149">
        <v>2</v>
      </c>
      <c r="J9" s="8" t="s">
        <v>18</v>
      </c>
      <c r="K9" s="1" t="s">
        <v>17</v>
      </c>
      <c r="L9" s="4">
        <f>F37</f>
        <v>1.6521739130434783</v>
      </c>
    </row>
    <row r="10" spans="1:15" ht="16.5">
      <c r="A10" s="1">
        <v>6</v>
      </c>
      <c r="B10" s="149">
        <v>2</v>
      </c>
      <c r="C10" s="1">
        <v>6</v>
      </c>
      <c r="D10" s="149">
        <v>-1</v>
      </c>
      <c r="E10" s="1">
        <v>6</v>
      </c>
      <c r="F10" s="149">
        <v>2</v>
      </c>
      <c r="G10" s="1">
        <v>6</v>
      </c>
      <c r="H10" s="149">
        <v>2</v>
      </c>
      <c r="J10" s="9" t="s">
        <v>20</v>
      </c>
      <c r="K10" s="1" t="s">
        <v>19</v>
      </c>
      <c r="L10" s="4">
        <f>D37</f>
        <v>1.2307692307692308</v>
      </c>
    </row>
    <row r="11" spans="1:15">
      <c r="A11" s="1">
        <v>7</v>
      </c>
      <c r="B11" s="149">
        <v>2</v>
      </c>
      <c r="C11" s="1">
        <v>7</v>
      </c>
      <c r="D11" s="149">
        <v>0</v>
      </c>
      <c r="E11" s="1">
        <v>7</v>
      </c>
      <c r="F11" s="149">
        <v>2</v>
      </c>
      <c r="G11" s="1">
        <v>7</v>
      </c>
      <c r="H11" s="149">
        <v>2</v>
      </c>
      <c r="J11" s="25" t="s">
        <v>22</v>
      </c>
      <c r="K11" s="1" t="s">
        <v>21</v>
      </c>
      <c r="L11" s="4">
        <f>H37</f>
        <v>1.8</v>
      </c>
    </row>
    <row r="12" spans="1:15" ht="16.5">
      <c r="A12" s="1">
        <v>8</v>
      </c>
      <c r="B12" s="149">
        <v>-2</v>
      </c>
      <c r="C12" s="1">
        <v>8</v>
      </c>
      <c r="D12" s="149">
        <v>0</v>
      </c>
      <c r="E12" s="1">
        <v>8</v>
      </c>
      <c r="F12" s="149">
        <v>2</v>
      </c>
      <c r="G12" s="1">
        <v>8</v>
      </c>
      <c r="H12" s="149">
        <v>2</v>
      </c>
      <c r="J12" s="10" t="s">
        <v>26</v>
      </c>
      <c r="K12" s="1" t="s">
        <v>29</v>
      </c>
      <c r="L12" s="4">
        <f>I37</f>
        <v>1.2380434782608696</v>
      </c>
    </row>
    <row r="13" spans="1:15" ht="16.5">
      <c r="A13" s="1">
        <v>9</v>
      </c>
      <c r="B13" s="149">
        <v>2</v>
      </c>
      <c r="C13" s="1">
        <v>9</v>
      </c>
      <c r="D13" s="149">
        <v>-1</v>
      </c>
      <c r="E13" s="1">
        <v>9</v>
      </c>
      <c r="F13" s="149">
        <v>0</v>
      </c>
      <c r="G13" s="1">
        <v>9</v>
      </c>
      <c r="H13" s="149">
        <v>2</v>
      </c>
    </row>
    <row r="14" spans="1:15" ht="16.5">
      <c r="A14" s="1">
        <v>10</v>
      </c>
      <c r="B14" s="149">
        <v>-2</v>
      </c>
      <c r="C14" s="1">
        <v>10</v>
      </c>
      <c r="D14" s="149">
        <v>2</v>
      </c>
      <c r="E14" s="1">
        <v>10</v>
      </c>
      <c r="F14" s="149">
        <v>2</v>
      </c>
      <c r="G14" s="1">
        <v>10</v>
      </c>
      <c r="H14" s="149">
        <v>2</v>
      </c>
      <c r="J14" s="11"/>
      <c r="K14" s="11"/>
      <c r="L14" s="12"/>
    </row>
    <row r="15" spans="1:15" ht="16.5">
      <c r="A15" s="1">
        <v>11</v>
      </c>
      <c r="B15" s="149">
        <v>0</v>
      </c>
      <c r="C15" s="1">
        <v>11</v>
      </c>
      <c r="D15" s="149">
        <v>0</v>
      </c>
      <c r="E15" s="1">
        <v>11</v>
      </c>
      <c r="F15" s="149">
        <v>2</v>
      </c>
      <c r="G15" s="1">
        <v>11</v>
      </c>
      <c r="H15" s="149">
        <v>2</v>
      </c>
      <c r="J15" s="13"/>
      <c r="K15" s="14"/>
      <c r="L15" s="12"/>
    </row>
    <row r="16" spans="1:15" ht="16.5">
      <c r="A16" s="1">
        <v>12</v>
      </c>
      <c r="B16" s="149">
        <v>0</v>
      </c>
      <c r="C16" s="1">
        <v>12</v>
      </c>
      <c r="D16" s="149">
        <v>2</v>
      </c>
      <c r="E16" s="1">
        <v>12</v>
      </c>
      <c r="F16" s="149">
        <v>2</v>
      </c>
      <c r="G16" s="1">
        <v>12</v>
      </c>
      <c r="H16" s="149">
        <v>2</v>
      </c>
      <c r="J16" s="13"/>
      <c r="K16" s="15"/>
      <c r="L16" s="12"/>
    </row>
    <row r="17" spans="1:12" ht="16.5">
      <c r="A17" s="1">
        <v>13</v>
      </c>
      <c r="B17" s="149">
        <v>0</v>
      </c>
      <c r="C17" s="1">
        <v>13</v>
      </c>
      <c r="D17" s="149">
        <v>2</v>
      </c>
      <c r="E17" s="1">
        <v>13</v>
      </c>
      <c r="F17" s="149">
        <v>2</v>
      </c>
      <c r="G17" s="1">
        <v>13</v>
      </c>
      <c r="H17" s="149">
        <v>2</v>
      </c>
      <c r="J17" s="13"/>
      <c r="K17" s="15"/>
      <c r="L17" s="12"/>
    </row>
    <row r="18" spans="1:12" ht="16.5">
      <c r="A18" s="1">
        <v>14</v>
      </c>
      <c r="B18" s="149">
        <v>0</v>
      </c>
      <c r="C18" s="1">
        <v>14</v>
      </c>
      <c r="D18" s="149">
        <v>2</v>
      </c>
      <c r="E18" s="1">
        <v>14</v>
      </c>
      <c r="F18" s="149">
        <v>2</v>
      </c>
      <c r="G18" s="1">
        <v>14</v>
      </c>
      <c r="H18" s="149">
        <v>2</v>
      </c>
    </row>
    <row r="19" spans="1:12" ht="16.5">
      <c r="A19" s="1">
        <v>15</v>
      </c>
      <c r="B19" s="149">
        <v>0</v>
      </c>
      <c r="C19" s="1">
        <v>15</v>
      </c>
      <c r="D19" s="149">
        <v>0</v>
      </c>
      <c r="E19" s="1">
        <v>15</v>
      </c>
      <c r="F19" s="149">
        <v>2</v>
      </c>
      <c r="G19" s="1">
        <v>15</v>
      </c>
      <c r="H19" s="149">
        <v>2</v>
      </c>
    </row>
    <row r="20" spans="1:12" ht="16.5">
      <c r="A20" s="1">
        <v>16</v>
      </c>
      <c r="B20" s="149">
        <v>0</v>
      </c>
      <c r="C20" s="1">
        <v>16</v>
      </c>
      <c r="D20" s="149">
        <v>2</v>
      </c>
      <c r="E20" s="1">
        <v>16</v>
      </c>
      <c r="F20" s="149">
        <v>2</v>
      </c>
      <c r="G20" s="1">
        <v>16</v>
      </c>
      <c r="H20" s="149">
        <v>0</v>
      </c>
    </row>
    <row r="21" spans="1:12" ht="16.5">
      <c r="A21" s="1">
        <v>17</v>
      </c>
      <c r="B21" s="149">
        <v>0</v>
      </c>
      <c r="C21" s="1">
        <v>17</v>
      </c>
      <c r="D21" s="149">
        <v>2</v>
      </c>
      <c r="E21" s="1">
        <v>17</v>
      </c>
      <c r="F21" s="149">
        <v>2</v>
      </c>
      <c r="G21" s="1">
        <v>17</v>
      </c>
      <c r="H21" s="149">
        <v>2</v>
      </c>
    </row>
    <row r="22" spans="1:12" ht="16.5">
      <c r="A22" s="1">
        <v>18</v>
      </c>
      <c r="B22" s="149"/>
      <c r="C22" s="1">
        <v>18</v>
      </c>
      <c r="D22" s="149">
        <v>0</v>
      </c>
      <c r="E22" s="1">
        <v>18</v>
      </c>
      <c r="F22" s="149">
        <v>2</v>
      </c>
      <c r="G22" s="1">
        <v>18</v>
      </c>
      <c r="H22" s="149">
        <v>2</v>
      </c>
    </row>
    <row r="23" spans="1:12" ht="16.5">
      <c r="A23" s="1">
        <v>19</v>
      </c>
      <c r="B23" s="149">
        <v>-1</v>
      </c>
      <c r="C23" s="1">
        <v>19</v>
      </c>
      <c r="D23" s="149">
        <v>2</v>
      </c>
      <c r="E23" s="1">
        <v>19</v>
      </c>
      <c r="F23" s="149">
        <v>2</v>
      </c>
      <c r="G23" s="1">
        <v>19</v>
      </c>
      <c r="H23" s="149">
        <v>0</v>
      </c>
    </row>
    <row r="24" spans="1:12" ht="16.5">
      <c r="A24" s="1">
        <v>20</v>
      </c>
      <c r="B24" s="149">
        <v>0</v>
      </c>
      <c r="C24" s="1">
        <v>20</v>
      </c>
      <c r="D24" s="149">
        <v>2</v>
      </c>
      <c r="E24" s="1">
        <v>20</v>
      </c>
      <c r="F24" s="149">
        <v>1</v>
      </c>
      <c r="G24" s="1">
        <v>20</v>
      </c>
      <c r="H24" s="149">
        <v>2</v>
      </c>
    </row>
    <row r="25" spans="1:12" ht="16.5">
      <c r="A25" s="1">
        <v>21</v>
      </c>
      <c r="B25" s="149">
        <v>0</v>
      </c>
      <c r="C25" s="1">
        <v>21</v>
      </c>
      <c r="D25" s="149">
        <v>1</v>
      </c>
      <c r="E25" s="1">
        <v>21</v>
      </c>
      <c r="F25" s="149">
        <v>1</v>
      </c>
      <c r="G25" s="1">
        <v>21</v>
      </c>
      <c r="H25" s="149">
        <v>2</v>
      </c>
    </row>
    <row r="26" spans="1:12" ht="16.5">
      <c r="A26" s="1">
        <v>22</v>
      </c>
      <c r="B26" s="149">
        <v>0</v>
      </c>
      <c r="C26" s="1">
        <v>22</v>
      </c>
      <c r="D26" s="149">
        <v>1</v>
      </c>
      <c r="E26" s="1">
        <v>22</v>
      </c>
      <c r="F26" s="149">
        <v>2</v>
      </c>
      <c r="G26" s="1">
        <v>22</v>
      </c>
      <c r="H26" s="149">
        <v>2</v>
      </c>
    </row>
    <row r="27" spans="1:12" ht="16.5">
      <c r="A27" s="1">
        <v>23</v>
      </c>
      <c r="B27" s="149">
        <v>1</v>
      </c>
      <c r="C27" s="1">
        <v>23</v>
      </c>
      <c r="D27" s="149">
        <v>2</v>
      </c>
      <c r="E27" s="1">
        <v>23</v>
      </c>
      <c r="F27" s="149">
        <v>2</v>
      </c>
      <c r="G27" s="1">
        <v>23</v>
      </c>
      <c r="H27" s="149">
        <v>2</v>
      </c>
    </row>
    <row r="28" spans="1:12" ht="16.5">
      <c r="A28" s="1">
        <v>24</v>
      </c>
      <c r="B28" s="149">
        <v>1</v>
      </c>
      <c r="C28" s="1">
        <v>24</v>
      </c>
      <c r="D28" s="149">
        <v>2</v>
      </c>
      <c r="E28" s="140"/>
      <c r="F28" s="140"/>
      <c r="G28" s="1">
        <v>24</v>
      </c>
      <c r="H28" s="149">
        <v>2</v>
      </c>
    </row>
    <row r="29" spans="1:12" ht="16.5">
      <c r="A29" s="1">
        <v>25</v>
      </c>
      <c r="B29" s="149"/>
      <c r="C29" s="1">
        <v>25</v>
      </c>
      <c r="D29" s="149">
        <v>2</v>
      </c>
      <c r="E29" s="140"/>
      <c r="F29" s="140"/>
      <c r="G29" s="1">
        <v>25</v>
      </c>
      <c r="H29" s="149">
        <v>2</v>
      </c>
    </row>
    <row r="30" spans="1:12" ht="16.5">
      <c r="A30" s="1">
        <v>26</v>
      </c>
      <c r="B30" s="149"/>
      <c r="C30" s="1">
        <v>26</v>
      </c>
      <c r="D30" s="149">
        <v>0</v>
      </c>
      <c r="E30" s="140"/>
      <c r="F30" s="140"/>
      <c r="G30" s="1">
        <v>26</v>
      </c>
      <c r="H30" s="149">
        <v>2</v>
      </c>
    </row>
    <row r="31" spans="1:12" ht="16.5">
      <c r="A31" s="1">
        <v>27</v>
      </c>
      <c r="B31" s="149"/>
      <c r="C31" s="140"/>
      <c r="D31" s="140"/>
      <c r="E31" s="140"/>
      <c r="F31" s="140"/>
      <c r="G31" s="1">
        <v>27</v>
      </c>
      <c r="H31" s="149">
        <v>2</v>
      </c>
    </row>
    <row r="32" spans="1:12" ht="16.5">
      <c r="A32" s="1">
        <v>28</v>
      </c>
      <c r="B32" s="149"/>
      <c r="C32" s="140"/>
      <c r="D32" s="140"/>
      <c r="E32" s="140"/>
      <c r="F32" s="140"/>
      <c r="G32" s="1">
        <v>28</v>
      </c>
      <c r="H32" s="149">
        <v>2</v>
      </c>
    </row>
    <row r="33" spans="1:9" ht="16.5">
      <c r="A33" s="1">
        <v>29</v>
      </c>
      <c r="B33" s="149">
        <v>0</v>
      </c>
      <c r="C33" s="140"/>
      <c r="D33" s="140"/>
      <c r="E33" s="140"/>
      <c r="F33" s="140"/>
      <c r="G33" s="1">
        <v>29</v>
      </c>
      <c r="H33" s="149">
        <v>2</v>
      </c>
    </row>
    <row r="34" spans="1:9" ht="16.5">
      <c r="A34" s="1">
        <v>30</v>
      </c>
      <c r="B34" s="149">
        <v>-1</v>
      </c>
      <c r="C34" s="140"/>
      <c r="D34" s="140"/>
      <c r="E34" s="140"/>
      <c r="F34" s="140"/>
      <c r="G34" s="1">
        <v>30</v>
      </c>
      <c r="H34" s="149">
        <v>2</v>
      </c>
    </row>
    <row r="35" spans="1:9" ht="16.5">
      <c r="A35" s="1">
        <v>31</v>
      </c>
      <c r="B35" s="149">
        <v>-1</v>
      </c>
      <c r="C35" s="140"/>
      <c r="D35" s="140"/>
      <c r="E35" s="140"/>
      <c r="F35" s="140"/>
      <c r="G35" s="140"/>
      <c r="H35" s="140"/>
      <c r="I35" s="16" t="s">
        <v>12</v>
      </c>
    </row>
    <row r="36" spans="1:9" ht="17.25" thickBot="1">
      <c r="A36" s="19" t="s">
        <v>23</v>
      </c>
      <c r="B36" s="17">
        <f>IFERROR(SUM($B$5:$B$35),"")</f>
        <v>7</v>
      </c>
      <c r="C36" s="17"/>
      <c r="D36" s="17">
        <f>IFERROR(SUM($D$5:$D$30),"")</f>
        <v>32</v>
      </c>
      <c r="E36" s="17"/>
      <c r="F36" s="17">
        <f>IFERROR(SUM($F$5:$F$27),"")</f>
        <v>38</v>
      </c>
      <c r="G36" s="17"/>
      <c r="H36" s="17">
        <f>IFERROR(SUM(H5:H34),"")</f>
        <v>54</v>
      </c>
      <c r="I36" s="18">
        <f>(B36+D36+F36+H36)/4</f>
        <v>32.75</v>
      </c>
    </row>
    <row r="37" spans="1:9" ht="18" thickBot="1">
      <c r="A37" s="141" t="s">
        <v>28</v>
      </c>
      <c r="B37" s="142">
        <f>IFERROR(AVERAGE(B5:B35),"")</f>
        <v>0.26923076923076922</v>
      </c>
      <c r="C37" s="142"/>
      <c r="D37" s="143">
        <f>IFERROR(AVERAGE(D5:D35),"")</f>
        <v>1.2307692307692308</v>
      </c>
      <c r="E37" s="142"/>
      <c r="F37" s="143">
        <f>IFERROR(AVERAGE(F5:F35),"")</f>
        <v>1.6521739130434783</v>
      </c>
      <c r="G37" s="142"/>
      <c r="H37" s="143">
        <f>IFERROR(AVERAGE(H5:H35),"")</f>
        <v>1.8</v>
      </c>
      <c r="I37" s="144">
        <f>AVERAGE(B37,D37,F37,H37)</f>
        <v>1.2380434782608696</v>
      </c>
    </row>
  </sheetData>
  <sheetProtection algorithmName="SHA-512" hashValue="HcBP+sIA+FjM/gDZho046Lcj9791SPi7kdtEDrCuDrwBwGceTegTEOgJLXpPIBzSj6NPbAM46mmyS/poFFTx6A==" saltValue="uFwlqc0t4JFg3Ln8tkGF/w==" spinCount="100000" sheet="1" objects="1" scenarios="1"/>
  <mergeCells count="1">
    <mergeCell ref="A2:H3"/>
  </mergeCells>
  <dataValidations count="2">
    <dataValidation type="whole" allowBlank="1" showInputMessage="1" showErrorMessage="1" sqref="F5:F27 D5:D30 B5:B35" xr:uid="{00000000-0002-0000-0000-000000000000}">
      <formula1>-2</formula1>
      <formula2>2</formula2>
    </dataValidation>
    <dataValidation type="decimal" allowBlank="1" showInputMessage="1" showErrorMessage="1" sqref="H5:H34" xr:uid="{00000000-0002-0000-0000-000001000000}">
      <formula1>-2</formula1>
      <formula2>2</formula2>
    </dataValidation>
  </dataValidation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150"/>
  <sheetViews>
    <sheetView showGridLines="0" tabSelected="1" topLeftCell="B1" zoomScale="90" zoomScaleNormal="90" workbookViewId="0">
      <selection activeCell="D12" sqref="D12:H12"/>
    </sheetView>
  </sheetViews>
  <sheetFormatPr defaultColWidth="11.42578125" defaultRowHeight="15" zeroHeight="1"/>
  <cols>
    <col min="1" max="2" width="5.140625" style="66" customWidth="1"/>
    <col min="3" max="3" width="8.85546875" style="53" customWidth="1"/>
    <col min="4" max="4" width="31.140625" customWidth="1"/>
    <col min="5" max="5" width="13.28515625" customWidth="1"/>
    <col min="6" max="6" width="2.7109375" customWidth="1"/>
    <col min="7" max="8" width="13.140625" customWidth="1"/>
    <col min="9" max="9" width="2.7109375" customWidth="1"/>
    <col min="10" max="10" width="13.28515625" style="83" customWidth="1"/>
    <col min="11" max="11" width="25.85546875" style="83" customWidth="1"/>
    <col min="12" max="13" width="11.42578125" style="66" customWidth="1"/>
    <col min="14" max="15" width="11.42578125" style="2" customWidth="1"/>
    <col min="16" max="16" width="14.85546875" style="120" customWidth="1"/>
    <col min="17" max="28" width="11.42578125" style="2" customWidth="1"/>
    <col min="29" max="32" width="11.42578125" style="120" customWidth="1"/>
  </cols>
  <sheetData>
    <row r="1" spans="1:25" ht="32.1" customHeight="1">
      <c r="E1" s="75" t="s">
        <v>32</v>
      </c>
      <c r="Q1" s="76"/>
      <c r="W1" s="2" t="s">
        <v>185</v>
      </c>
      <c r="X1" s="184"/>
      <c r="Y1" s="184"/>
    </row>
    <row r="2" spans="1:25" ht="15.75" customHeight="1">
      <c r="E2" s="108" t="s">
        <v>282</v>
      </c>
      <c r="G2" s="172" t="s">
        <v>297</v>
      </c>
      <c r="H2" s="172"/>
      <c r="J2" s="110" t="s">
        <v>281</v>
      </c>
      <c r="K2" s="119">
        <v>40905</v>
      </c>
      <c r="M2" s="156" t="s">
        <v>285</v>
      </c>
      <c r="N2" s="156"/>
      <c r="Q2" s="2">
        <f>DATEDIF(H3,K2,"M")</f>
        <v>47</v>
      </c>
      <c r="V2" s="2">
        <v>1</v>
      </c>
      <c r="W2" s="2" t="str">
        <f>VLOOKUP(V2,$V$6:$W$33,2,FALSE)</f>
        <v xml:space="preserve"> 43-48</v>
      </c>
      <c r="X2" s="184"/>
      <c r="Y2" s="184"/>
    </row>
    <row r="3" spans="1:25" ht="15.75" customHeight="1">
      <c r="E3" s="171" t="s">
        <v>148</v>
      </c>
      <c r="F3" s="171"/>
      <c r="G3" s="171"/>
      <c r="H3" s="82">
        <v>39470</v>
      </c>
      <c r="J3" s="109" t="s">
        <v>149</v>
      </c>
      <c r="K3" s="84" t="str">
        <f>Q2&amp;" Months"</f>
        <v>47 Months</v>
      </c>
      <c r="M3" s="156"/>
      <c r="N3" s="156"/>
      <c r="X3" s="184"/>
      <c r="Y3" s="184"/>
    </row>
    <row r="4" spans="1:25" ht="6" customHeight="1">
      <c r="G4" s="21"/>
      <c r="X4" s="184"/>
      <c r="Y4" s="184"/>
    </row>
    <row r="5" spans="1:25" ht="34.5" customHeight="1" thickBot="1">
      <c r="D5" s="50" t="s">
        <v>0</v>
      </c>
      <c r="E5" s="50" t="s">
        <v>1</v>
      </c>
      <c r="G5" s="50" t="s">
        <v>298</v>
      </c>
      <c r="H5" s="50" t="s">
        <v>299</v>
      </c>
      <c r="J5" s="85" t="s">
        <v>9</v>
      </c>
      <c r="K5" s="86" t="s">
        <v>283</v>
      </c>
      <c r="T5" s="2" t="s">
        <v>181</v>
      </c>
      <c r="U5" s="2" t="s">
        <v>182</v>
      </c>
      <c r="V5" s="2" t="s">
        <v>183</v>
      </c>
      <c r="W5" s="2" t="s">
        <v>184</v>
      </c>
      <c r="X5" s="184"/>
      <c r="Y5" s="184"/>
    </row>
    <row r="6" spans="1:25">
      <c r="A6" s="66" t="str">
        <f>B6&amp;E6</f>
        <v>Fisica1</v>
      </c>
      <c r="B6" s="66" t="str">
        <f>$D$6</f>
        <v>Fisica</v>
      </c>
      <c r="C6" s="157" t="s">
        <v>173</v>
      </c>
      <c r="D6" s="161" t="s">
        <v>3</v>
      </c>
      <c r="E6" s="51">
        <v>1</v>
      </c>
      <c r="G6" s="79">
        <v>20</v>
      </c>
      <c r="H6" s="55">
        <f>match</f>
        <v>20</v>
      </c>
      <c r="J6" s="87">
        <f>IF(OR(G6="",H6=""),"",G6-H6)</f>
        <v>0</v>
      </c>
      <c r="K6" s="88" t="str">
        <f>ND_Nivel</f>
        <v>En Su Edad</v>
      </c>
      <c r="L6" s="66" t="str">
        <f>B6&amp;K6</f>
        <v>FisicaEn Su Edad</v>
      </c>
      <c r="M6" s="66" t="str">
        <f>IF(H6="","",B6)</f>
        <v>Fisica</v>
      </c>
      <c r="Q6" s="2">
        <v>0</v>
      </c>
      <c r="S6" s="2" t="s">
        <v>248</v>
      </c>
      <c r="T6" s="2">
        <f>VALUE(TRIM(MID(S6,1,FIND("-",S6,1)-1)))</f>
        <v>133</v>
      </c>
      <c r="U6" s="2">
        <f>VALUE(TRIM(MID(S6,FIND("-",S6,1)+1,3)))</f>
        <v>144</v>
      </c>
      <c r="V6" s="2">
        <f>IF(AND($Q$2&gt;=T6,$Q$2&lt;=U6),1,0)</f>
        <v>0</v>
      </c>
      <c r="W6" s="2" t="str">
        <f>IF(V6&lt;&gt;"",S6,"")</f>
        <v xml:space="preserve"> 133-144</v>
      </c>
      <c r="X6" s="184"/>
      <c r="Y6" s="184"/>
    </row>
    <row r="7" spans="1:25">
      <c r="A7" s="66" t="str">
        <f t="shared" ref="A7:A70" si="0">B7&amp;E7</f>
        <v>Fisica2</v>
      </c>
      <c r="B7" s="66" t="str">
        <f t="shared" ref="B7:B70" si="1">B6</f>
        <v>Fisica</v>
      </c>
      <c r="C7" s="158"/>
      <c r="D7" s="162"/>
      <c r="E7" s="51">
        <v>2</v>
      </c>
      <c r="G7" s="80">
        <v>19</v>
      </c>
      <c r="H7" s="56">
        <f>match</f>
        <v>20</v>
      </c>
      <c r="J7" s="89">
        <f t="shared" ref="J7:J11" si="2">IF(OR(G7="",H7=""),"",G7-H7)</f>
        <v>-1</v>
      </c>
      <c r="K7" s="88" t="str">
        <f>ND_Nivel</f>
        <v>Por Debajo</v>
      </c>
      <c r="L7" s="66" t="str">
        <f t="shared" ref="L7:L70" si="3">B7&amp;K7</f>
        <v>FisicaPor Debajo</v>
      </c>
      <c r="M7" s="66" t="str">
        <f t="shared" ref="M7:M70" si="4">IF(H7="","",B7)</f>
        <v>Fisica</v>
      </c>
      <c r="Q7" s="2">
        <v>1</v>
      </c>
      <c r="S7" s="2" t="s">
        <v>249</v>
      </c>
      <c r="T7" s="2">
        <f t="shared" ref="T7:T33" si="5">VALUE(TRIM(MID(S7,1,FIND("-",S7,1)-1)))</f>
        <v>121</v>
      </c>
      <c r="U7" s="2">
        <f t="shared" ref="U7:U33" si="6">VALUE(TRIM(MID(S7,FIND("-",S7,1)+1,3)))</f>
        <v>132</v>
      </c>
      <c r="V7" s="2">
        <f t="shared" ref="V7:V33" si="7">IF(AND($Q$2&gt;=T7,$Q$2&lt;=U7),1,0)</f>
        <v>0</v>
      </c>
      <c r="W7" s="2" t="str">
        <f t="shared" ref="W7:W33" si="8">IF(V7&lt;&gt;"",S7,"")</f>
        <v>121-132</v>
      </c>
      <c r="X7" s="184"/>
      <c r="Y7" s="184"/>
    </row>
    <row r="8" spans="1:25">
      <c r="A8" s="66" t="str">
        <f t="shared" si="0"/>
        <v>Fisica3</v>
      </c>
      <c r="B8" s="66" t="str">
        <f t="shared" si="1"/>
        <v>Fisica</v>
      </c>
      <c r="C8" s="158"/>
      <c r="D8" s="162"/>
      <c r="E8" s="51">
        <v>3</v>
      </c>
      <c r="G8" s="80">
        <v>10</v>
      </c>
      <c r="H8" s="56">
        <f>match</f>
        <v>10</v>
      </c>
      <c r="J8" s="89">
        <f t="shared" si="2"/>
        <v>0</v>
      </c>
      <c r="K8" s="88" t="str">
        <f>ND_Nivel</f>
        <v>En Su Edad</v>
      </c>
      <c r="L8" s="66" t="str">
        <f t="shared" si="3"/>
        <v>FisicaEn Su Edad</v>
      </c>
      <c r="M8" s="66" t="str">
        <f t="shared" si="4"/>
        <v>Fisica</v>
      </c>
      <c r="Q8" s="2">
        <v>2</v>
      </c>
      <c r="S8" s="2" t="s">
        <v>250</v>
      </c>
      <c r="T8" s="2">
        <f t="shared" si="5"/>
        <v>109</v>
      </c>
      <c r="U8" s="2">
        <f t="shared" si="6"/>
        <v>120</v>
      </c>
      <c r="V8" s="2">
        <f t="shared" si="7"/>
        <v>0</v>
      </c>
      <c r="W8" s="2" t="str">
        <f t="shared" si="8"/>
        <v>109-120</v>
      </c>
      <c r="X8" s="184"/>
      <c r="Y8" s="184"/>
    </row>
    <row r="9" spans="1:25">
      <c r="A9" s="66" t="str">
        <f t="shared" si="0"/>
        <v>Fisica4</v>
      </c>
      <c r="B9" s="66" t="str">
        <f t="shared" si="1"/>
        <v>Fisica</v>
      </c>
      <c r="C9" s="158"/>
      <c r="D9" s="162"/>
      <c r="E9" s="51">
        <v>4</v>
      </c>
      <c r="G9" s="80">
        <v>9</v>
      </c>
      <c r="H9" s="56">
        <f>match</f>
        <v>10</v>
      </c>
      <c r="J9" s="89">
        <f t="shared" si="2"/>
        <v>-1</v>
      </c>
      <c r="K9" s="88" t="str">
        <f>ND_Nivel</f>
        <v>Por Debajo</v>
      </c>
      <c r="L9" s="66" t="str">
        <f t="shared" si="3"/>
        <v>FisicaPor Debajo</v>
      </c>
      <c r="M9" s="66" t="str">
        <f t="shared" si="4"/>
        <v>Fisica</v>
      </c>
      <c r="Q9" s="2">
        <v>3</v>
      </c>
      <c r="S9" s="2" t="s">
        <v>251</v>
      </c>
      <c r="T9" s="2">
        <f t="shared" si="5"/>
        <v>97</v>
      </c>
      <c r="U9" s="2">
        <f t="shared" si="6"/>
        <v>108</v>
      </c>
      <c r="V9" s="2">
        <f t="shared" si="7"/>
        <v>0</v>
      </c>
      <c r="W9" s="2" t="str">
        <f t="shared" si="8"/>
        <v>97-108</v>
      </c>
      <c r="X9" s="184"/>
      <c r="Y9" s="184"/>
    </row>
    <row r="10" spans="1:25">
      <c r="A10" s="66" t="str">
        <f t="shared" si="0"/>
        <v>Fisica5</v>
      </c>
      <c r="B10" s="66" t="str">
        <f t="shared" si="1"/>
        <v>Fisica</v>
      </c>
      <c r="C10" s="158"/>
      <c r="D10" s="162"/>
      <c r="E10" s="51">
        <v>5</v>
      </c>
      <c r="G10" s="80">
        <v>5</v>
      </c>
      <c r="H10" s="56">
        <f>match</f>
        <v>5</v>
      </c>
      <c r="J10" s="89">
        <f t="shared" si="2"/>
        <v>0</v>
      </c>
      <c r="K10" s="88" t="str">
        <f>ND_Nivel</f>
        <v>En Su Edad</v>
      </c>
      <c r="L10" s="66" t="str">
        <f t="shared" si="3"/>
        <v>FisicaEn Su Edad</v>
      </c>
      <c r="M10" s="66" t="str">
        <f t="shared" si="4"/>
        <v>Fisica</v>
      </c>
      <c r="Q10" s="2">
        <v>4</v>
      </c>
      <c r="S10" s="2" t="s">
        <v>252</v>
      </c>
      <c r="T10" s="2">
        <f t="shared" si="5"/>
        <v>85</v>
      </c>
      <c r="U10" s="2">
        <f t="shared" si="6"/>
        <v>96</v>
      </c>
      <c r="V10" s="2">
        <f t="shared" si="7"/>
        <v>0</v>
      </c>
      <c r="W10" s="2" t="str">
        <f t="shared" si="8"/>
        <v xml:space="preserve"> 85-96</v>
      </c>
      <c r="X10" s="184"/>
      <c r="Y10" s="184"/>
    </row>
    <row r="11" spans="1:25" ht="15.75" thickBot="1">
      <c r="A11" s="66" t="str">
        <f t="shared" si="0"/>
        <v>Fisica6</v>
      </c>
      <c r="B11" s="66" t="str">
        <f t="shared" si="1"/>
        <v>Fisica</v>
      </c>
      <c r="C11" s="158"/>
      <c r="D11" s="163"/>
      <c r="E11" s="51">
        <v>6</v>
      </c>
      <c r="G11" s="81">
        <v>21</v>
      </c>
      <c r="H11" s="56">
        <f>match</f>
        <v>20</v>
      </c>
      <c r="J11" s="90">
        <f t="shared" si="2"/>
        <v>1</v>
      </c>
      <c r="K11" s="88" t="str">
        <f>ND_Nivel</f>
        <v>Por Encima</v>
      </c>
      <c r="L11" s="66" t="str">
        <f t="shared" si="3"/>
        <v>FisicaPor Encima</v>
      </c>
      <c r="M11" s="66" t="str">
        <f t="shared" si="4"/>
        <v>Fisica</v>
      </c>
      <c r="Q11" s="2">
        <v>5</v>
      </c>
      <c r="S11" s="2" t="s">
        <v>253</v>
      </c>
      <c r="T11" s="2">
        <f t="shared" si="5"/>
        <v>73</v>
      </c>
      <c r="U11" s="2">
        <f t="shared" si="6"/>
        <v>84</v>
      </c>
      <c r="V11" s="2">
        <f t="shared" si="7"/>
        <v>0</v>
      </c>
      <c r="W11" s="2" t="str">
        <f t="shared" si="8"/>
        <v xml:space="preserve"> 73-84</v>
      </c>
      <c r="X11" s="184"/>
      <c r="Y11" s="184"/>
    </row>
    <row r="12" spans="1:25" ht="19.5" thickBot="1">
      <c r="C12" s="158"/>
      <c r="D12" s="169" t="s">
        <v>145</v>
      </c>
      <c r="E12" s="169"/>
      <c r="F12" s="169"/>
      <c r="G12" s="169"/>
      <c r="H12" s="170"/>
      <c r="J12" s="91">
        <f>IFERROR(AVERAGE(J6:J11),"")</f>
        <v>-0.16666666666666666</v>
      </c>
      <c r="K12" s="92"/>
      <c r="L12" s="66" t="str">
        <f t="shared" si="3"/>
        <v/>
      </c>
      <c r="M12" s="66" t="str">
        <f t="shared" si="4"/>
        <v/>
      </c>
      <c r="Q12" s="2">
        <v>6</v>
      </c>
      <c r="S12" s="2" t="s">
        <v>254</v>
      </c>
      <c r="T12" s="2">
        <f t="shared" si="5"/>
        <v>61</v>
      </c>
      <c r="U12" s="2">
        <f t="shared" si="6"/>
        <v>72</v>
      </c>
      <c r="V12" s="2">
        <f t="shared" si="7"/>
        <v>0</v>
      </c>
      <c r="W12" s="2" t="str">
        <f t="shared" si="8"/>
        <v xml:space="preserve"> 61-72</v>
      </c>
      <c r="X12" s="184"/>
      <c r="Y12" s="184"/>
    </row>
    <row r="13" spans="1:25">
      <c r="A13" s="66" t="str">
        <f t="shared" si="0"/>
        <v>Motora Gruesa7</v>
      </c>
      <c r="B13" s="66" t="str">
        <f>D13</f>
        <v>Motora Gruesa</v>
      </c>
      <c r="C13" s="158"/>
      <c r="D13" s="164" t="s">
        <v>160</v>
      </c>
      <c r="E13" s="51">
        <v>7</v>
      </c>
      <c r="G13" s="80"/>
      <c r="H13" s="56" t="str">
        <f>match</f>
        <v/>
      </c>
      <c r="J13" s="87" t="str">
        <f t="shared" ref="J13:J35" si="9">IF(OR(G13="",H13=""),"",G13-H13)</f>
        <v/>
      </c>
      <c r="K13" s="88" t="str">
        <f>ND_Nivel</f>
        <v/>
      </c>
      <c r="L13" s="66" t="str">
        <f t="shared" si="3"/>
        <v>Motora Gruesa</v>
      </c>
      <c r="M13" s="66" t="str">
        <f t="shared" si="4"/>
        <v/>
      </c>
      <c r="Q13" s="2">
        <v>7</v>
      </c>
      <c r="S13" s="2" t="s">
        <v>255</v>
      </c>
      <c r="T13" s="2">
        <f t="shared" si="5"/>
        <v>49</v>
      </c>
      <c r="U13" s="2">
        <f t="shared" si="6"/>
        <v>60</v>
      </c>
      <c r="V13" s="2">
        <f t="shared" si="7"/>
        <v>0</v>
      </c>
      <c r="W13" s="2" t="str">
        <f t="shared" si="8"/>
        <v xml:space="preserve"> 49-60</v>
      </c>
      <c r="X13" s="184"/>
      <c r="Y13" s="184"/>
    </row>
    <row r="14" spans="1:25">
      <c r="A14" s="66" t="str">
        <f t="shared" si="0"/>
        <v>Motora Gruesa8</v>
      </c>
      <c r="B14" s="66" t="str">
        <f t="shared" si="1"/>
        <v>Motora Gruesa</v>
      </c>
      <c r="C14" s="158"/>
      <c r="D14" s="165"/>
      <c r="E14" s="51">
        <v>8</v>
      </c>
      <c r="G14" s="80"/>
      <c r="H14" s="56" t="str">
        <f>match</f>
        <v/>
      </c>
      <c r="J14" s="89" t="str">
        <f t="shared" si="9"/>
        <v/>
      </c>
      <c r="K14" s="88" t="str">
        <f>ND_Nivel</f>
        <v/>
      </c>
      <c r="L14" s="66" t="str">
        <f t="shared" si="3"/>
        <v>Motora Gruesa</v>
      </c>
      <c r="M14" s="66" t="str">
        <f t="shared" si="4"/>
        <v/>
      </c>
      <c r="Q14" s="2">
        <v>8</v>
      </c>
      <c r="S14" s="2" t="s">
        <v>256</v>
      </c>
      <c r="T14" s="2">
        <f t="shared" si="5"/>
        <v>43</v>
      </c>
      <c r="U14" s="2">
        <f t="shared" si="6"/>
        <v>48</v>
      </c>
      <c r="V14" s="2">
        <f t="shared" si="7"/>
        <v>1</v>
      </c>
      <c r="W14" s="2" t="str">
        <f t="shared" si="8"/>
        <v xml:space="preserve"> 43-48</v>
      </c>
      <c r="X14" s="184"/>
      <c r="Y14" s="184"/>
    </row>
    <row r="15" spans="1:25">
      <c r="A15" s="66" t="str">
        <f t="shared" si="0"/>
        <v>Motora Gruesa9</v>
      </c>
      <c r="B15" s="66" t="str">
        <f t="shared" si="1"/>
        <v>Motora Gruesa</v>
      </c>
      <c r="C15" s="158"/>
      <c r="D15" s="165"/>
      <c r="E15" s="51">
        <v>9</v>
      </c>
      <c r="G15" s="80"/>
      <c r="H15" s="56" t="str">
        <f>match</f>
        <v/>
      </c>
      <c r="J15" s="89" t="str">
        <f t="shared" si="9"/>
        <v/>
      </c>
      <c r="K15" s="88" t="str">
        <f>ND_Nivel</f>
        <v/>
      </c>
      <c r="L15" s="66" t="str">
        <f t="shared" si="3"/>
        <v>Motora Gruesa</v>
      </c>
      <c r="M15" s="66" t="str">
        <f t="shared" si="4"/>
        <v/>
      </c>
      <c r="Q15" s="2">
        <v>9</v>
      </c>
      <c r="S15" s="2" t="s">
        <v>257</v>
      </c>
      <c r="T15" s="2">
        <f t="shared" si="5"/>
        <v>37</v>
      </c>
      <c r="U15" s="2">
        <f t="shared" si="6"/>
        <v>42</v>
      </c>
      <c r="V15" s="2">
        <f t="shared" si="7"/>
        <v>0</v>
      </c>
      <c r="W15" s="2" t="str">
        <f t="shared" si="8"/>
        <v>37-42</v>
      </c>
      <c r="X15" s="184"/>
      <c r="Y15" s="184"/>
    </row>
    <row r="16" spans="1:25">
      <c r="A16" s="66" t="str">
        <f t="shared" si="0"/>
        <v>Motora Gruesa10</v>
      </c>
      <c r="B16" s="66" t="str">
        <f t="shared" si="1"/>
        <v>Motora Gruesa</v>
      </c>
      <c r="C16" s="158"/>
      <c r="D16" s="165"/>
      <c r="E16" s="51">
        <v>10</v>
      </c>
      <c r="G16" s="80"/>
      <c r="H16" s="56" t="str">
        <f>match</f>
        <v/>
      </c>
      <c r="J16" s="89" t="str">
        <f t="shared" si="9"/>
        <v/>
      </c>
      <c r="K16" s="88" t="str">
        <f>ND_Nivel</f>
        <v/>
      </c>
      <c r="L16" s="66" t="str">
        <f t="shared" si="3"/>
        <v>Motora Gruesa</v>
      </c>
      <c r="M16" s="66" t="str">
        <f t="shared" si="4"/>
        <v/>
      </c>
      <c r="Q16" s="2">
        <v>10</v>
      </c>
      <c r="S16" s="2" t="s">
        <v>258</v>
      </c>
      <c r="T16" s="2">
        <f t="shared" si="5"/>
        <v>31</v>
      </c>
      <c r="U16" s="2">
        <f t="shared" si="6"/>
        <v>36</v>
      </c>
      <c r="V16" s="2">
        <f t="shared" si="7"/>
        <v>0</v>
      </c>
      <c r="W16" s="2" t="str">
        <f t="shared" si="8"/>
        <v xml:space="preserve"> 31-36</v>
      </c>
      <c r="X16" s="184"/>
      <c r="Y16" s="184"/>
    </row>
    <row r="17" spans="1:25">
      <c r="A17" s="66" t="str">
        <f t="shared" si="0"/>
        <v>Motora Gruesa11</v>
      </c>
      <c r="B17" s="66" t="str">
        <f t="shared" si="1"/>
        <v>Motora Gruesa</v>
      </c>
      <c r="C17" s="158"/>
      <c r="D17" s="165"/>
      <c r="E17" s="51">
        <v>11</v>
      </c>
      <c r="G17" s="80"/>
      <c r="H17" s="56">
        <f>match</f>
        <v>16</v>
      </c>
      <c r="J17" s="89" t="str">
        <f t="shared" si="9"/>
        <v/>
      </c>
      <c r="K17" s="88" t="str">
        <f>ND_Nivel</f>
        <v/>
      </c>
      <c r="L17" s="66" t="str">
        <f t="shared" si="3"/>
        <v>Motora Gruesa</v>
      </c>
      <c r="M17" s="66" t="str">
        <f t="shared" si="4"/>
        <v>Motora Gruesa</v>
      </c>
      <c r="Q17" s="2">
        <v>11</v>
      </c>
      <c r="S17" s="2" t="s">
        <v>259</v>
      </c>
      <c r="T17" s="2">
        <f t="shared" si="5"/>
        <v>25</v>
      </c>
      <c r="U17" s="2">
        <f t="shared" si="6"/>
        <v>30</v>
      </c>
      <c r="V17" s="2">
        <f t="shared" si="7"/>
        <v>0</v>
      </c>
      <c r="W17" s="2" t="str">
        <f t="shared" si="8"/>
        <v xml:space="preserve"> 25-30</v>
      </c>
      <c r="X17" s="184"/>
      <c r="Y17" s="184"/>
    </row>
    <row r="18" spans="1:25">
      <c r="A18" s="66" t="str">
        <f t="shared" si="0"/>
        <v>Motora Gruesa12</v>
      </c>
      <c r="B18" s="66" t="str">
        <f t="shared" si="1"/>
        <v>Motora Gruesa</v>
      </c>
      <c r="C18" s="158"/>
      <c r="D18" s="165"/>
      <c r="E18" s="51">
        <v>12</v>
      </c>
      <c r="G18" s="80"/>
      <c r="H18" s="56" t="str">
        <f>match</f>
        <v/>
      </c>
      <c r="J18" s="89" t="str">
        <f t="shared" si="9"/>
        <v/>
      </c>
      <c r="K18" s="88" t="str">
        <f>ND_Nivel</f>
        <v/>
      </c>
      <c r="L18" s="66" t="str">
        <f t="shared" si="3"/>
        <v>Motora Gruesa</v>
      </c>
      <c r="M18" s="66" t="str">
        <f t="shared" si="4"/>
        <v/>
      </c>
      <c r="Q18" s="2">
        <v>12</v>
      </c>
      <c r="S18" s="2" t="s">
        <v>260</v>
      </c>
      <c r="T18" s="2">
        <f t="shared" si="5"/>
        <v>22</v>
      </c>
      <c r="U18" s="2">
        <f t="shared" si="6"/>
        <v>24</v>
      </c>
      <c r="V18" s="2">
        <f t="shared" si="7"/>
        <v>0</v>
      </c>
      <c r="W18" s="2" t="str">
        <f t="shared" si="8"/>
        <v xml:space="preserve"> 22-24</v>
      </c>
      <c r="X18" s="184"/>
      <c r="Y18" s="184"/>
    </row>
    <row r="19" spans="1:25">
      <c r="A19" s="66" t="str">
        <f t="shared" si="0"/>
        <v>Motora Gruesa13</v>
      </c>
      <c r="B19" s="66" t="str">
        <f t="shared" si="1"/>
        <v>Motora Gruesa</v>
      </c>
      <c r="C19" s="158"/>
      <c r="D19" s="165"/>
      <c r="E19" s="51">
        <v>13</v>
      </c>
      <c r="G19" s="80"/>
      <c r="H19" s="56">
        <f>match</f>
        <v>11</v>
      </c>
      <c r="J19" s="89" t="str">
        <f t="shared" si="9"/>
        <v/>
      </c>
      <c r="K19" s="88" t="str">
        <f>ND_Nivel</f>
        <v/>
      </c>
      <c r="L19" s="66" t="str">
        <f t="shared" si="3"/>
        <v>Motora Gruesa</v>
      </c>
      <c r="M19" s="66" t="str">
        <f t="shared" si="4"/>
        <v>Motora Gruesa</v>
      </c>
      <c r="Q19" s="2">
        <v>13</v>
      </c>
      <c r="S19" s="2" t="s">
        <v>261</v>
      </c>
      <c r="T19" s="2">
        <f t="shared" si="5"/>
        <v>19</v>
      </c>
      <c r="U19" s="2">
        <f t="shared" si="6"/>
        <v>21</v>
      </c>
      <c r="V19" s="2">
        <f t="shared" si="7"/>
        <v>0</v>
      </c>
      <c r="W19" s="2" t="str">
        <f t="shared" si="8"/>
        <v xml:space="preserve"> 19-21</v>
      </c>
      <c r="X19" s="184"/>
      <c r="Y19" s="184"/>
    </row>
    <row r="20" spans="1:25">
      <c r="A20" s="66" t="str">
        <f t="shared" si="0"/>
        <v>Motora Gruesa14</v>
      </c>
      <c r="B20" s="66" t="str">
        <f t="shared" si="1"/>
        <v>Motora Gruesa</v>
      </c>
      <c r="C20" s="158"/>
      <c r="D20" s="165"/>
      <c r="E20" s="51">
        <v>14</v>
      </c>
      <c r="G20" s="80"/>
      <c r="H20" s="56">
        <f>match</f>
        <v>8</v>
      </c>
      <c r="J20" s="89" t="str">
        <f t="shared" si="9"/>
        <v/>
      </c>
      <c r="K20" s="88" t="str">
        <f>ND_Nivel</f>
        <v/>
      </c>
      <c r="L20" s="66" t="str">
        <f t="shared" si="3"/>
        <v>Motora Gruesa</v>
      </c>
      <c r="M20" s="66" t="str">
        <f t="shared" si="4"/>
        <v>Motora Gruesa</v>
      </c>
      <c r="Q20" s="2">
        <v>14</v>
      </c>
      <c r="S20" s="2" t="s">
        <v>262</v>
      </c>
      <c r="T20" s="2">
        <f t="shared" si="5"/>
        <v>16</v>
      </c>
      <c r="U20" s="2">
        <f t="shared" si="6"/>
        <v>18</v>
      </c>
      <c r="V20" s="2">
        <f t="shared" si="7"/>
        <v>0</v>
      </c>
      <c r="W20" s="2" t="str">
        <f t="shared" si="8"/>
        <v xml:space="preserve"> 16-18</v>
      </c>
      <c r="X20" s="184"/>
      <c r="Y20" s="184"/>
    </row>
    <row r="21" spans="1:25">
      <c r="A21" s="66" t="str">
        <f t="shared" si="0"/>
        <v>Motora Gruesa15</v>
      </c>
      <c r="B21" s="66" t="str">
        <f t="shared" si="1"/>
        <v>Motora Gruesa</v>
      </c>
      <c r="C21" s="158"/>
      <c r="D21" s="165"/>
      <c r="E21" s="51">
        <v>15</v>
      </c>
      <c r="G21" s="80"/>
      <c r="H21" s="56">
        <f>match</f>
        <v>9</v>
      </c>
      <c r="J21" s="89" t="str">
        <f t="shared" si="9"/>
        <v/>
      </c>
      <c r="K21" s="88" t="str">
        <f>ND_Nivel</f>
        <v/>
      </c>
      <c r="L21" s="66" t="str">
        <f t="shared" si="3"/>
        <v>Motora Gruesa</v>
      </c>
      <c r="M21" s="66" t="str">
        <f t="shared" si="4"/>
        <v>Motora Gruesa</v>
      </c>
      <c r="Q21" s="2">
        <v>15</v>
      </c>
      <c r="S21" s="2" t="s">
        <v>263</v>
      </c>
      <c r="T21" s="2">
        <f t="shared" si="5"/>
        <v>13</v>
      </c>
      <c r="U21" s="2">
        <f t="shared" si="6"/>
        <v>15</v>
      </c>
      <c r="V21" s="2">
        <f t="shared" si="7"/>
        <v>0</v>
      </c>
      <c r="W21" s="2" t="str">
        <f t="shared" si="8"/>
        <v xml:space="preserve"> 13-15</v>
      </c>
      <c r="X21" s="184"/>
      <c r="Y21" s="184"/>
    </row>
    <row r="22" spans="1:25">
      <c r="A22" s="66" t="str">
        <f t="shared" si="0"/>
        <v>Motora Gruesa16</v>
      </c>
      <c r="B22" s="66" t="str">
        <f t="shared" si="1"/>
        <v>Motora Gruesa</v>
      </c>
      <c r="C22" s="158"/>
      <c r="D22" s="165"/>
      <c r="E22" s="51">
        <v>16</v>
      </c>
      <c r="G22" s="80"/>
      <c r="H22" s="56">
        <f>match</f>
        <v>8</v>
      </c>
      <c r="J22" s="89" t="str">
        <f t="shared" si="9"/>
        <v/>
      </c>
      <c r="K22" s="88" t="str">
        <f>ND_Nivel</f>
        <v/>
      </c>
      <c r="L22" s="66" t="str">
        <f t="shared" si="3"/>
        <v>Motora Gruesa</v>
      </c>
      <c r="M22" s="66" t="str">
        <f t="shared" si="4"/>
        <v>Motora Gruesa</v>
      </c>
      <c r="Q22" s="2">
        <v>16</v>
      </c>
      <c r="S22" s="2" t="s">
        <v>264</v>
      </c>
      <c r="T22" s="2">
        <f t="shared" si="5"/>
        <v>11</v>
      </c>
      <c r="U22" s="2">
        <f t="shared" si="6"/>
        <v>12</v>
      </c>
      <c r="V22" s="2">
        <f t="shared" si="7"/>
        <v>0</v>
      </c>
      <c r="W22" s="2" t="str">
        <f t="shared" si="8"/>
        <v xml:space="preserve"> 11-12</v>
      </c>
      <c r="X22" s="184"/>
      <c r="Y22" s="184"/>
    </row>
    <row r="23" spans="1:25">
      <c r="A23" s="66" t="str">
        <f t="shared" si="0"/>
        <v>Motora Gruesa17</v>
      </c>
      <c r="B23" s="66" t="str">
        <f t="shared" si="1"/>
        <v>Motora Gruesa</v>
      </c>
      <c r="C23" s="158"/>
      <c r="D23" s="165"/>
      <c r="E23" s="51">
        <v>17</v>
      </c>
      <c r="G23" s="80"/>
      <c r="H23" s="56">
        <f>match</f>
        <v>10</v>
      </c>
      <c r="J23" s="89" t="str">
        <f t="shared" si="9"/>
        <v/>
      </c>
      <c r="K23" s="88" t="str">
        <f>ND_Nivel</f>
        <v/>
      </c>
      <c r="L23" s="66" t="str">
        <f t="shared" si="3"/>
        <v>Motora Gruesa</v>
      </c>
      <c r="M23" s="66" t="str">
        <f t="shared" si="4"/>
        <v>Motora Gruesa</v>
      </c>
      <c r="Q23" s="2">
        <v>17</v>
      </c>
      <c r="S23" s="2" t="s">
        <v>265</v>
      </c>
      <c r="T23" s="2">
        <f t="shared" si="5"/>
        <v>10</v>
      </c>
      <c r="U23" s="2">
        <f t="shared" si="6"/>
        <v>11</v>
      </c>
      <c r="V23" s="2">
        <f t="shared" si="7"/>
        <v>0</v>
      </c>
      <c r="W23" s="2" t="str">
        <f t="shared" si="8"/>
        <v xml:space="preserve"> 10-11</v>
      </c>
      <c r="X23" s="184"/>
      <c r="Y23" s="184"/>
    </row>
    <row r="24" spans="1:25">
      <c r="A24" s="66" t="str">
        <f t="shared" si="0"/>
        <v>Motora Gruesa18</v>
      </c>
      <c r="B24" s="66" t="str">
        <f t="shared" si="1"/>
        <v>Motora Gruesa</v>
      </c>
      <c r="C24" s="158"/>
      <c r="D24" s="165"/>
      <c r="E24" s="51">
        <v>18</v>
      </c>
      <c r="G24" s="80"/>
      <c r="H24" s="56">
        <f>match</f>
        <v>9</v>
      </c>
      <c r="J24" s="89" t="str">
        <f t="shared" si="9"/>
        <v/>
      </c>
      <c r="K24" s="88" t="str">
        <f>ND_Nivel</f>
        <v/>
      </c>
      <c r="L24" s="66" t="str">
        <f t="shared" si="3"/>
        <v>Motora Gruesa</v>
      </c>
      <c r="M24" s="66" t="str">
        <f t="shared" si="4"/>
        <v>Motora Gruesa</v>
      </c>
      <c r="Q24" s="2">
        <v>18</v>
      </c>
      <c r="S24" s="2" t="s">
        <v>266</v>
      </c>
      <c r="T24" s="2">
        <f t="shared" si="5"/>
        <v>9</v>
      </c>
      <c r="U24" s="2">
        <f t="shared" si="6"/>
        <v>10</v>
      </c>
      <c r="V24" s="2">
        <f t="shared" si="7"/>
        <v>0</v>
      </c>
      <c r="W24" s="2" t="str">
        <f t="shared" si="8"/>
        <v xml:space="preserve"> 9-10</v>
      </c>
      <c r="X24" s="184"/>
      <c r="Y24" s="184"/>
    </row>
    <row r="25" spans="1:25">
      <c r="A25" s="66" t="str">
        <f t="shared" si="0"/>
        <v>Motora Gruesa19</v>
      </c>
      <c r="B25" s="66" t="str">
        <f t="shared" si="1"/>
        <v>Motora Gruesa</v>
      </c>
      <c r="C25" s="158"/>
      <c r="D25" s="165"/>
      <c r="E25" s="51">
        <v>19</v>
      </c>
      <c r="G25" s="80"/>
      <c r="H25" s="56">
        <f>match</f>
        <v>10</v>
      </c>
      <c r="J25" s="89" t="str">
        <f t="shared" si="9"/>
        <v/>
      </c>
      <c r="K25" s="88" t="str">
        <f>ND_Nivel</f>
        <v/>
      </c>
      <c r="L25" s="66" t="str">
        <f t="shared" si="3"/>
        <v>Motora Gruesa</v>
      </c>
      <c r="M25" s="66" t="str">
        <f t="shared" si="4"/>
        <v>Motora Gruesa</v>
      </c>
      <c r="Q25" s="2">
        <v>19</v>
      </c>
      <c r="S25" s="2" t="s">
        <v>267</v>
      </c>
      <c r="T25" s="2">
        <f t="shared" si="5"/>
        <v>8</v>
      </c>
      <c r="U25" s="2">
        <f t="shared" si="6"/>
        <v>9</v>
      </c>
      <c r="V25" s="2">
        <f t="shared" si="7"/>
        <v>0</v>
      </c>
      <c r="W25" s="2" t="str">
        <f t="shared" si="8"/>
        <v xml:space="preserve"> 8-9</v>
      </c>
      <c r="X25" s="184"/>
      <c r="Y25" s="184"/>
    </row>
    <row r="26" spans="1:25">
      <c r="A26" s="66" t="str">
        <f t="shared" si="0"/>
        <v>Motora Gruesa20</v>
      </c>
      <c r="B26" s="66" t="str">
        <f t="shared" si="1"/>
        <v>Motora Gruesa</v>
      </c>
      <c r="C26" s="158"/>
      <c r="D26" s="165"/>
      <c r="E26" s="51">
        <v>20</v>
      </c>
      <c r="G26" s="80"/>
      <c r="H26" s="56">
        <f>match</f>
        <v>8</v>
      </c>
      <c r="J26" s="89" t="str">
        <f t="shared" si="9"/>
        <v/>
      </c>
      <c r="K26" s="88" t="str">
        <f>ND_Nivel</f>
        <v/>
      </c>
      <c r="L26" s="66" t="str">
        <f t="shared" si="3"/>
        <v>Motora Gruesa</v>
      </c>
      <c r="M26" s="66" t="str">
        <f t="shared" si="4"/>
        <v>Motora Gruesa</v>
      </c>
      <c r="Q26" s="2">
        <v>20</v>
      </c>
      <c r="S26" s="2" t="s">
        <v>268</v>
      </c>
      <c r="T26" s="2">
        <f t="shared" si="5"/>
        <v>7</v>
      </c>
      <c r="U26" s="2">
        <f t="shared" si="6"/>
        <v>8</v>
      </c>
      <c r="V26" s="2">
        <f t="shared" si="7"/>
        <v>0</v>
      </c>
      <c r="W26" s="2" t="str">
        <f t="shared" si="8"/>
        <v xml:space="preserve"> 7-8</v>
      </c>
      <c r="X26" s="184"/>
      <c r="Y26" s="184"/>
    </row>
    <row r="27" spans="1:25">
      <c r="A27" s="66" t="str">
        <f t="shared" si="0"/>
        <v>Motora Gruesa21</v>
      </c>
      <c r="B27" s="66" t="str">
        <f t="shared" si="1"/>
        <v>Motora Gruesa</v>
      </c>
      <c r="C27" s="158"/>
      <c r="D27" s="165"/>
      <c r="E27" s="51">
        <v>21</v>
      </c>
      <c r="G27" s="80"/>
      <c r="H27" s="56">
        <f>match</f>
        <v>8</v>
      </c>
      <c r="J27" s="89" t="str">
        <f t="shared" si="9"/>
        <v/>
      </c>
      <c r="K27" s="88" t="str">
        <f>ND_Nivel</f>
        <v/>
      </c>
      <c r="L27" s="66" t="str">
        <f t="shared" si="3"/>
        <v>Motora Gruesa</v>
      </c>
      <c r="M27" s="66" t="str">
        <f t="shared" si="4"/>
        <v>Motora Gruesa</v>
      </c>
      <c r="Q27" s="2">
        <v>21</v>
      </c>
      <c r="S27" s="2" t="s">
        <v>269</v>
      </c>
      <c r="T27" s="2">
        <f t="shared" si="5"/>
        <v>6</v>
      </c>
      <c r="U27" s="2">
        <f t="shared" si="6"/>
        <v>7</v>
      </c>
      <c r="V27" s="2">
        <f t="shared" si="7"/>
        <v>0</v>
      </c>
      <c r="W27" s="2" t="str">
        <f t="shared" si="8"/>
        <v xml:space="preserve"> 6-7</v>
      </c>
      <c r="X27" s="184"/>
      <c r="Y27" s="184"/>
    </row>
    <row r="28" spans="1:25">
      <c r="A28" s="66" t="str">
        <f t="shared" si="0"/>
        <v>Motora Gruesa22</v>
      </c>
      <c r="B28" s="66" t="str">
        <f t="shared" si="1"/>
        <v>Motora Gruesa</v>
      </c>
      <c r="C28" s="158"/>
      <c r="D28" s="165"/>
      <c r="E28" s="51">
        <v>22</v>
      </c>
      <c r="G28" s="80"/>
      <c r="H28" s="56">
        <f>match</f>
        <v>4</v>
      </c>
      <c r="J28" s="89" t="str">
        <f t="shared" si="9"/>
        <v/>
      </c>
      <c r="K28" s="88" t="str">
        <f>ND_Nivel</f>
        <v/>
      </c>
      <c r="L28" s="66" t="str">
        <f t="shared" si="3"/>
        <v>Motora Gruesa</v>
      </c>
      <c r="M28" s="66" t="str">
        <f t="shared" si="4"/>
        <v>Motora Gruesa</v>
      </c>
      <c r="Q28" s="2">
        <v>22</v>
      </c>
      <c r="S28" s="2" t="s">
        <v>270</v>
      </c>
      <c r="T28" s="2">
        <f t="shared" si="5"/>
        <v>5</v>
      </c>
      <c r="U28" s="2">
        <f t="shared" si="6"/>
        <v>6</v>
      </c>
      <c r="V28" s="2">
        <f t="shared" si="7"/>
        <v>0</v>
      </c>
      <c r="W28" s="2" t="str">
        <f t="shared" si="8"/>
        <v xml:space="preserve"> 5-6</v>
      </c>
      <c r="X28" s="184"/>
      <c r="Y28" s="184"/>
    </row>
    <row r="29" spans="1:25">
      <c r="A29" s="66" t="str">
        <f t="shared" si="0"/>
        <v>Motora Gruesa23</v>
      </c>
      <c r="B29" s="66" t="str">
        <f t="shared" si="1"/>
        <v>Motora Gruesa</v>
      </c>
      <c r="C29" s="158"/>
      <c r="D29" s="165"/>
      <c r="E29" s="51">
        <v>23</v>
      </c>
      <c r="G29" s="80"/>
      <c r="H29" s="56">
        <f>match</f>
        <v>6</v>
      </c>
      <c r="J29" s="89" t="str">
        <f t="shared" si="9"/>
        <v/>
      </c>
      <c r="K29" s="88" t="str">
        <f>ND_Nivel</f>
        <v/>
      </c>
      <c r="L29" s="66" t="str">
        <f t="shared" si="3"/>
        <v>Motora Gruesa</v>
      </c>
      <c r="M29" s="66" t="str">
        <f t="shared" si="4"/>
        <v>Motora Gruesa</v>
      </c>
      <c r="Q29" s="2">
        <v>23</v>
      </c>
      <c r="S29" s="2" t="s">
        <v>271</v>
      </c>
      <c r="T29" s="2">
        <f t="shared" si="5"/>
        <v>4</v>
      </c>
      <c r="U29" s="2">
        <f t="shared" si="6"/>
        <v>5</v>
      </c>
      <c r="V29" s="2">
        <f t="shared" si="7"/>
        <v>0</v>
      </c>
      <c r="W29" s="2" t="str">
        <f t="shared" si="8"/>
        <v xml:space="preserve"> 4-5</v>
      </c>
      <c r="X29" s="184"/>
      <c r="Y29" s="184"/>
    </row>
    <row r="30" spans="1:25" ht="15" customHeight="1">
      <c r="A30" s="66" t="str">
        <f t="shared" si="0"/>
        <v>Motora Fina24</v>
      </c>
      <c r="B30" s="66" t="str">
        <f>D30</f>
        <v>Motora Fina</v>
      </c>
      <c r="C30" s="158"/>
      <c r="D30" s="166" t="s">
        <v>158</v>
      </c>
      <c r="E30" s="51">
        <v>24</v>
      </c>
      <c r="G30" s="80"/>
      <c r="H30" s="56">
        <f>match</f>
        <v>20</v>
      </c>
      <c r="J30" s="89" t="str">
        <f t="shared" si="9"/>
        <v/>
      </c>
      <c r="K30" s="88" t="str">
        <f>ND_Nivel</f>
        <v/>
      </c>
      <c r="L30" s="66" t="str">
        <f t="shared" si="3"/>
        <v>Motora Fina</v>
      </c>
      <c r="M30" s="66" t="str">
        <f t="shared" si="4"/>
        <v>Motora Fina</v>
      </c>
      <c r="Q30" s="2">
        <v>24</v>
      </c>
      <c r="S30" s="2" t="s">
        <v>272</v>
      </c>
      <c r="T30" s="2">
        <f t="shared" si="5"/>
        <v>3</v>
      </c>
      <c r="U30" s="2">
        <f t="shared" si="6"/>
        <v>4</v>
      </c>
      <c r="V30" s="2">
        <f t="shared" si="7"/>
        <v>0</v>
      </c>
      <c r="W30" s="2" t="str">
        <f t="shared" si="8"/>
        <v xml:space="preserve"> 3-4</v>
      </c>
      <c r="X30" s="184"/>
      <c r="Y30" s="184"/>
    </row>
    <row r="31" spans="1:25" ht="15" customHeight="1">
      <c r="A31" s="66" t="str">
        <f t="shared" si="0"/>
        <v>Motora Fina25</v>
      </c>
      <c r="B31" s="66" t="str">
        <f t="shared" si="1"/>
        <v>Motora Fina</v>
      </c>
      <c r="C31" s="158"/>
      <c r="D31" s="167"/>
      <c r="E31" s="51">
        <v>25</v>
      </c>
      <c r="G31" s="80"/>
      <c r="H31" s="56">
        <f>match</f>
        <v>14</v>
      </c>
      <c r="J31" s="89" t="str">
        <f t="shared" si="9"/>
        <v/>
      </c>
      <c r="K31" s="88" t="str">
        <f>ND_Nivel</f>
        <v/>
      </c>
      <c r="L31" s="66" t="str">
        <f t="shared" si="3"/>
        <v>Motora Fina</v>
      </c>
      <c r="M31" s="66" t="str">
        <f t="shared" si="4"/>
        <v>Motora Fina</v>
      </c>
      <c r="Q31" s="2">
        <v>25</v>
      </c>
      <c r="S31" s="2" t="s">
        <v>273</v>
      </c>
      <c r="T31" s="2">
        <f t="shared" si="5"/>
        <v>2</v>
      </c>
      <c r="U31" s="2">
        <f t="shared" si="6"/>
        <v>3</v>
      </c>
      <c r="V31" s="2">
        <f t="shared" si="7"/>
        <v>0</v>
      </c>
      <c r="W31" s="2" t="str">
        <f t="shared" si="8"/>
        <v xml:space="preserve"> 2-3</v>
      </c>
      <c r="X31" s="184"/>
      <c r="Y31" s="184"/>
    </row>
    <row r="32" spans="1:25" ht="15" customHeight="1">
      <c r="A32" s="66" t="str">
        <f t="shared" si="0"/>
        <v>Motora Fina26</v>
      </c>
      <c r="B32" s="66" t="str">
        <f t="shared" si="1"/>
        <v>Motora Fina</v>
      </c>
      <c r="C32" s="158"/>
      <c r="D32" s="167"/>
      <c r="E32" s="51">
        <v>26</v>
      </c>
      <c r="G32" s="80"/>
      <c r="H32" s="56">
        <f>match</f>
        <v>6</v>
      </c>
      <c r="J32" s="89" t="str">
        <f t="shared" si="9"/>
        <v/>
      </c>
      <c r="K32" s="88" t="str">
        <f>ND_Nivel</f>
        <v/>
      </c>
      <c r="L32" s="66" t="str">
        <f t="shared" si="3"/>
        <v>Motora Fina</v>
      </c>
      <c r="M32" s="66" t="str">
        <f t="shared" si="4"/>
        <v>Motora Fina</v>
      </c>
      <c r="Q32" s="2">
        <v>26</v>
      </c>
      <c r="S32" s="2" t="s">
        <v>274</v>
      </c>
      <c r="T32" s="2">
        <f t="shared" si="5"/>
        <v>1</v>
      </c>
      <c r="U32" s="2">
        <f t="shared" si="6"/>
        <v>2</v>
      </c>
      <c r="V32" s="2">
        <f t="shared" si="7"/>
        <v>0</v>
      </c>
      <c r="W32" s="2" t="str">
        <f t="shared" si="8"/>
        <v xml:space="preserve"> 1-2</v>
      </c>
      <c r="X32" s="184"/>
      <c r="Y32" s="184"/>
    </row>
    <row r="33" spans="1:25" ht="15" customHeight="1">
      <c r="A33" s="66" t="str">
        <f t="shared" si="0"/>
        <v>Motora Fina27</v>
      </c>
      <c r="B33" s="66" t="str">
        <f t="shared" si="1"/>
        <v>Motora Fina</v>
      </c>
      <c r="C33" s="158"/>
      <c r="D33" s="167"/>
      <c r="E33" s="51">
        <v>27</v>
      </c>
      <c r="G33" s="80"/>
      <c r="H33" s="56">
        <f>match</f>
        <v>7</v>
      </c>
      <c r="J33" s="89" t="str">
        <f t="shared" si="9"/>
        <v/>
      </c>
      <c r="K33" s="88" t="str">
        <f>ND_Nivel</f>
        <v/>
      </c>
      <c r="L33" s="66" t="str">
        <f t="shared" si="3"/>
        <v>Motora Fina</v>
      </c>
      <c r="M33" s="66" t="str">
        <f t="shared" si="4"/>
        <v>Motora Fina</v>
      </c>
      <c r="Q33" s="2">
        <v>27</v>
      </c>
      <c r="S33" s="2" t="s">
        <v>275</v>
      </c>
      <c r="T33" s="2">
        <f t="shared" si="5"/>
        <v>0</v>
      </c>
      <c r="U33" s="2">
        <f t="shared" si="6"/>
        <v>1</v>
      </c>
      <c r="V33" s="2">
        <f t="shared" si="7"/>
        <v>0</v>
      </c>
      <c r="W33" s="2" t="str">
        <f t="shared" si="8"/>
        <v xml:space="preserve"> 0-1</v>
      </c>
      <c r="X33" s="184"/>
      <c r="Y33" s="184"/>
    </row>
    <row r="34" spans="1:25" ht="15" customHeight="1">
      <c r="A34" s="66" t="str">
        <f t="shared" si="0"/>
        <v>Motora Fina28</v>
      </c>
      <c r="B34" s="66" t="str">
        <f t="shared" si="1"/>
        <v>Motora Fina</v>
      </c>
      <c r="C34" s="158"/>
      <c r="D34" s="167"/>
      <c r="E34" s="51">
        <v>28</v>
      </c>
      <c r="G34" s="80"/>
      <c r="H34" s="56">
        <f>match</f>
        <v>7</v>
      </c>
      <c r="J34" s="89" t="str">
        <f t="shared" si="9"/>
        <v/>
      </c>
      <c r="K34" s="88" t="str">
        <f>ND_Nivel</f>
        <v/>
      </c>
      <c r="L34" s="66" t="str">
        <f t="shared" si="3"/>
        <v>Motora Fina</v>
      </c>
      <c r="M34" s="66" t="str">
        <f t="shared" si="4"/>
        <v>Motora Fina</v>
      </c>
      <c r="Q34" s="2">
        <v>28</v>
      </c>
      <c r="S34" s="184"/>
      <c r="T34" s="184"/>
      <c r="U34" s="184"/>
      <c r="V34" s="184"/>
      <c r="W34" s="184"/>
      <c r="X34" s="184"/>
      <c r="Y34" s="184"/>
    </row>
    <row r="35" spans="1:25" ht="15.75" customHeight="1" thickBot="1">
      <c r="A35" s="66" t="str">
        <f t="shared" si="0"/>
        <v>Motora Fina29</v>
      </c>
      <c r="B35" s="66" t="str">
        <f t="shared" si="1"/>
        <v>Motora Fina</v>
      </c>
      <c r="C35" s="158"/>
      <c r="D35" s="168"/>
      <c r="E35" s="51">
        <v>29</v>
      </c>
      <c r="G35" s="80"/>
      <c r="H35" s="56">
        <f>match</f>
        <v>11</v>
      </c>
      <c r="J35" s="90" t="str">
        <f t="shared" si="9"/>
        <v/>
      </c>
      <c r="K35" s="88" t="str">
        <f>ND_Nivel</f>
        <v/>
      </c>
      <c r="L35" s="66" t="str">
        <f t="shared" si="3"/>
        <v>Motora Fina</v>
      </c>
      <c r="M35" s="66" t="str">
        <f t="shared" si="4"/>
        <v>Motora Fina</v>
      </c>
      <c r="Q35" s="2">
        <v>29</v>
      </c>
      <c r="S35" s="184"/>
      <c r="T35" s="184"/>
      <c r="U35" s="184"/>
      <c r="V35" s="184"/>
      <c r="W35" s="184"/>
      <c r="X35" s="184"/>
      <c r="Y35" s="184"/>
    </row>
    <row r="36" spans="1:25" ht="16.5" customHeight="1" thickBot="1">
      <c r="C36" s="158"/>
      <c r="D36" s="169" t="s">
        <v>159</v>
      </c>
      <c r="E36" s="169"/>
      <c r="F36" s="169"/>
      <c r="G36" s="169"/>
      <c r="H36" s="170"/>
      <c r="J36" s="91" t="str">
        <f>IFERROR(AVERAGE(J13:J35),"")</f>
        <v/>
      </c>
      <c r="K36" s="92"/>
      <c r="L36" s="66" t="str">
        <f t="shared" si="3"/>
        <v/>
      </c>
      <c r="M36" s="66" t="str">
        <f t="shared" si="4"/>
        <v/>
      </c>
      <c r="Q36" s="2">
        <v>30</v>
      </c>
      <c r="S36" s="184"/>
      <c r="T36" s="184"/>
      <c r="U36" s="184"/>
      <c r="V36" s="184"/>
      <c r="W36" s="184"/>
      <c r="X36" s="184"/>
      <c r="Y36" s="184"/>
    </row>
    <row r="37" spans="1:25" ht="16.5" customHeight="1">
      <c r="A37" s="66" t="str">
        <f t="shared" si="0"/>
        <v>Cognitiva35</v>
      </c>
      <c r="B37" s="66" t="str">
        <f>D37</f>
        <v>Cognitiva</v>
      </c>
      <c r="C37" s="158"/>
      <c r="D37" s="151" t="s">
        <v>2</v>
      </c>
      <c r="E37" s="51">
        <v>35</v>
      </c>
      <c r="G37" s="80"/>
      <c r="H37" s="58" t="str">
        <f>match</f>
        <v/>
      </c>
      <c r="J37" s="87" t="str">
        <f t="shared" ref="J37:J47" si="10">IF(OR(G37="",H37=""),"",G37-H37)</f>
        <v/>
      </c>
      <c r="K37" s="88" t="str">
        <f>ND_Nivel</f>
        <v/>
      </c>
      <c r="L37" s="66" t="str">
        <f t="shared" si="3"/>
        <v>Cognitiva</v>
      </c>
      <c r="M37" s="66" t="str">
        <f t="shared" si="4"/>
        <v/>
      </c>
      <c r="Q37" s="2">
        <v>31</v>
      </c>
      <c r="S37" s="184"/>
      <c r="T37" s="184"/>
      <c r="U37" s="184"/>
      <c r="V37" s="184"/>
      <c r="W37" s="184"/>
      <c r="X37" s="184"/>
      <c r="Y37" s="184"/>
    </row>
    <row r="38" spans="1:25" ht="16.5" customHeight="1">
      <c r="A38" s="66" t="str">
        <f t="shared" si="0"/>
        <v>Cognitiva36</v>
      </c>
      <c r="B38" s="66" t="str">
        <f t="shared" si="1"/>
        <v>Cognitiva</v>
      </c>
      <c r="C38" s="158"/>
      <c r="D38" s="152"/>
      <c r="E38" s="51">
        <v>36</v>
      </c>
      <c r="G38" s="80"/>
      <c r="H38" s="58" t="str">
        <f>match</f>
        <v/>
      </c>
      <c r="J38" s="89" t="str">
        <f t="shared" si="10"/>
        <v/>
      </c>
      <c r="K38" s="88" t="str">
        <f>ND_Nivel</f>
        <v/>
      </c>
      <c r="L38" s="66" t="str">
        <f t="shared" si="3"/>
        <v>Cognitiva</v>
      </c>
      <c r="M38" s="66" t="str">
        <f t="shared" si="4"/>
        <v/>
      </c>
      <c r="Q38" s="2">
        <v>32</v>
      </c>
      <c r="S38" s="184"/>
      <c r="T38" s="184"/>
      <c r="U38" s="184"/>
      <c r="V38" s="184"/>
      <c r="W38" s="184"/>
      <c r="X38" s="184"/>
      <c r="Y38" s="184"/>
    </row>
    <row r="39" spans="1:25" ht="16.5" customHeight="1">
      <c r="A39" s="66" t="str">
        <f t="shared" si="0"/>
        <v>Cognitiva37</v>
      </c>
      <c r="B39" s="66" t="str">
        <f t="shared" si="1"/>
        <v>Cognitiva</v>
      </c>
      <c r="C39" s="158"/>
      <c r="D39" s="152"/>
      <c r="E39" s="51">
        <v>37</v>
      </c>
      <c r="G39" s="80"/>
      <c r="H39" s="58" t="str">
        <f>match</f>
        <v/>
      </c>
      <c r="J39" s="89" t="str">
        <f t="shared" si="10"/>
        <v/>
      </c>
      <c r="K39" s="88" t="str">
        <f>ND_Nivel</f>
        <v/>
      </c>
      <c r="L39" s="66" t="str">
        <f t="shared" si="3"/>
        <v>Cognitiva</v>
      </c>
      <c r="M39" s="66" t="str">
        <f t="shared" si="4"/>
        <v/>
      </c>
      <c r="Q39" s="2">
        <v>33</v>
      </c>
      <c r="S39" s="184"/>
      <c r="T39" s="184"/>
      <c r="U39" s="184"/>
      <c r="V39" s="184"/>
      <c r="W39" s="184"/>
      <c r="X39" s="184"/>
      <c r="Y39" s="184"/>
    </row>
    <row r="40" spans="1:25" ht="16.5" customHeight="1">
      <c r="A40" s="66" t="str">
        <f t="shared" si="0"/>
        <v>Cognitiva38</v>
      </c>
      <c r="B40" s="66" t="str">
        <f t="shared" si="1"/>
        <v>Cognitiva</v>
      </c>
      <c r="C40" s="158"/>
      <c r="D40" s="152"/>
      <c r="E40" s="51">
        <v>38</v>
      </c>
      <c r="G40" s="80"/>
      <c r="H40" s="58" t="str">
        <f>match</f>
        <v/>
      </c>
      <c r="J40" s="89" t="str">
        <f t="shared" si="10"/>
        <v/>
      </c>
      <c r="K40" s="88" t="str">
        <f>ND_Nivel</f>
        <v/>
      </c>
      <c r="L40" s="66" t="str">
        <f t="shared" si="3"/>
        <v>Cognitiva</v>
      </c>
      <c r="M40" s="66" t="str">
        <f t="shared" si="4"/>
        <v/>
      </c>
      <c r="Q40" s="2">
        <v>34</v>
      </c>
      <c r="S40" s="184"/>
      <c r="T40" s="184"/>
      <c r="U40" s="184"/>
      <c r="V40" s="184"/>
      <c r="W40" s="184"/>
      <c r="X40" s="184"/>
      <c r="Y40" s="184"/>
    </row>
    <row r="41" spans="1:25" ht="16.5" customHeight="1">
      <c r="A41" s="66" t="str">
        <f t="shared" si="0"/>
        <v>Cognitiva39</v>
      </c>
      <c r="B41" s="66" t="str">
        <f t="shared" si="1"/>
        <v>Cognitiva</v>
      </c>
      <c r="C41" s="158"/>
      <c r="D41" s="152"/>
      <c r="E41" s="51">
        <v>39</v>
      </c>
      <c r="G41" s="80"/>
      <c r="H41" s="58">
        <f>match</f>
        <v>17</v>
      </c>
      <c r="J41" s="89" t="str">
        <f t="shared" si="10"/>
        <v/>
      </c>
      <c r="K41" s="88" t="str">
        <f>ND_Nivel</f>
        <v/>
      </c>
      <c r="L41" s="66" t="str">
        <f t="shared" si="3"/>
        <v>Cognitiva</v>
      </c>
      <c r="M41" s="66" t="str">
        <f t="shared" si="4"/>
        <v>Cognitiva</v>
      </c>
      <c r="N41" s="117"/>
      <c r="O41" s="117"/>
      <c r="P41" s="121"/>
      <c r="Q41" s="2">
        <v>35</v>
      </c>
      <c r="S41" s="184"/>
      <c r="T41" s="184"/>
      <c r="U41" s="184"/>
      <c r="V41" s="184"/>
      <c r="W41" s="184"/>
      <c r="X41" s="184"/>
      <c r="Y41" s="184"/>
    </row>
    <row r="42" spans="1:25" ht="15" customHeight="1">
      <c r="A42" s="66" t="str">
        <f t="shared" si="0"/>
        <v>Cognitiva40</v>
      </c>
      <c r="B42" s="66" t="str">
        <f t="shared" si="1"/>
        <v>Cognitiva</v>
      </c>
      <c r="C42" s="158"/>
      <c r="D42" s="152"/>
      <c r="E42" s="51">
        <v>40</v>
      </c>
      <c r="G42" s="80"/>
      <c r="H42" s="58">
        <f>match</f>
        <v>18</v>
      </c>
      <c r="J42" s="89" t="str">
        <f t="shared" si="10"/>
        <v/>
      </c>
      <c r="K42" s="88" t="str">
        <f>ND_Nivel</f>
        <v/>
      </c>
      <c r="L42" s="66" t="str">
        <f t="shared" si="3"/>
        <v>Cognitiva</v>
      </c>
      <c r="M42" s="66" t="str">
        <f t="shared" si="4"/>
        <v>Cognitiva</v>
      </c>
      <c r="N42" s="118"/>
      <c r="O42" s="118"/>
      <c r="P42" s="122"/>
      <c r="Q42" s="2">
        <v>36</v>
      </c>
      <c r="S42" s="184"/>
      <c r="T42" s="184"/>
      <c r="U42" s="184"/>
      <c r="V42" s="184"/>
      <c r="W42" s="184"/>
      <c r="X42" s="184"/>
      <c r="Y42" s="184"/>
    </row>
    <row r="43" spans="1:25" ht="15" customHeight="1">
      <c r="A43" s="66" t="str">
        <f t="shared" si="0"/>
        <v>Cognitiva41</v>
      </c>
      <c r="B43" s="66" t="str">
        <f t="shared" si="1"/>
        <v>Cognitiva</v>
      </c>
      <c r="C43" s="158"/>
      <c r="D43" s="152"/>
      <c r="E43" s="51">
        <v>41</v>
      </c>
      <c r="G43" s="80"/>
      <c r="H43" s="58">
        <f>match</f>
        <v>13</v>
      </c>
      <c r="J43" s="89" t="str">
        <f t="shared" si="10"/>
        <v/>
      </c>
      <c r="K43" s="88" t="str">
        <f>ND_Nivel</f>
        <v/>
      </c>
      <c r="L43" s="66" t="str">
        <f t="shared" si="3"/>
        <v>Cognitiva</v>
      </c>
      <c r="M43" s="66" t="str">
        <f t="shared" si="4"/>
        <v>Cognitiva</v>
      </c>
      <c r="Q43" s="2">
        <v>37</v>
      </c>
      <c r="S43" s="184"/>
      <c r="T43" s="184"/>
      <c r="U43" s="184"/>
      <c r="V43" s="184"/>
      <c r="W43" s="184"/>
      <c r="X43" s="184"/>
      <c r="Y43" s="184"/>
    </row>
    <row r="44" spans="1:25" ht="15" customHeight="1">
      <c r="A44" s="66" t="str">
        <f t="shared" si="0"/>
        <v>Cognitiva42</v>
      </c>
      <c r="B44" s="66" t="str">
        <f t="shared" si="1"/>
        <v>Cognitiva</v>
      </c>
      <c r="C44" s="158"/>
      <c r="D44" s="152"/>
      <c r="E44" s="51">
        <v>42</v>
      </c>
      <c r="G44" s="80"/>
      <c r="H44" s="58">
        <f>match</f>
        <v>12</v>
      </c>
      <c r="J44" s="89" t="str">
        <f t="shared" si="10"/>
        <v/>
      </c>
      <c r="K44" s="88" t="str">
        <f>ND_Nivel</f>
        <v/>
      </c>
      <c r="L44" s="66" t="str">
        <f t="shared" si="3"/>
        <v>Cognitiva</v>
      </c>
      <c r="M44" s="66" t="str">
        <f t="shared" si="4"/>
        <v>Cognitiva</v>
      </c>
      <c r="Q44" s="2">
        <v>38</v>
      </c>
      <c r="S44" s="184"/>
      <c r="T44" s="184"/>
      <c r="U44" s="184"/>
      <c r="V44" s="184"/>
      <c r="W44" s="184"/>
      <c r="X44" s="184"/>
      <c r="Y44" s="184"/>
    </row>
    <row r="45" spans="1:25" ht="15" customHeight="1">
      <c r="A45" s="66" t="str">
        <f t="shared" si="0"/>
        <v>Cognitiva43</v>
      </c>
      <c r="B45" s="66" t="str">
        <f t="shared" si="1"/>
        <v>Cognitiva</v>
      </c>
      <c r="C45" s="158"/>
      <c r="D45" s="152"/>
      <c r="E45" s="51">
        <v>43</v>
      </c>
      <c r="G45" s="80"/>
      <c r="H45" s="58">
        <f>match</f>
        <v>5</v>
      </c>
      <c r="J45" s="89" t="str">
        <f t="shared" si="10"/>
        <v/>
      </c>
      <c r="K45" s="88" t="str">
        <f>ND_Nivel</f>
        <v/>
      </c>
      <c r="L45" s="66" t="str">
        <f t="shared" si="3"/>
        <v>Cognitiva</v>
      </c>
      <c r="M45" s="66" t="str">
        <f t="shared" si="4"/>
        <v>Cognitiva</v>
      </c>
      <c r="Q45" s="2">
        <v>39</v>
      </c>
      <c r="S45" s="184"/>
      <c r="T45" s="184"/>
      <c r="U45" s="184"/>
      <c r="V45" s="184"/>
      <c r="W45" s="184"/>
      <c r="X45" s="184"/>
      <c r="Y45" s="184"/>
    </row>
    <row r="46" spans="1:25" ht="15" customHeight="1">
      <c r="A46" s="66" t="str">
        <f t="shared" si="0"/>
        <v>Cognitiva44</v>
      </c>
      <c r="B46" s="66" t="str">
        <f t="shared" si="1"/>
        <v>Cognitiva</v>
      </c>
      <c r="C46" s="158"/>
      <c r="D46" s="152"/>
      <c r="E46" s="51">
        <v>44</v>
      </c>
      <c r="G46" s="80"/>
      <c r="H46" s="58">
        <f>match</f>
        <v>11</v>
      </c>
      <c r="J46" s="89" t="str">
        <f t="shared" si="10"/>
        <v/>
      </c>
      <c r="K46" s="88" t="str">
        <f>ND_Nivel</f>
        <v/>
      </c>
      <c r="L46" s="66" t="str">
        <f t="shared" si="3"/>
        <v>Cognitiva</v>
      </c>
      <c r="M46" s="66" t="str">
        <f t="shared" si="4"/>
        <v>Cognitiva</v>
      </c>
      <c r="Q46" s="2">
        <v>40</v>
      </c>
      <c r="S46" s="184"/>
      <c r="T46" s="184"/>
      <c r="U46" s="184"/>
      <c r="V46" s="184"/>
      <c r="W46" s="184"/>
      <c r="X46" s="184"/>
      <c r="Y46" s="184"/>
    </row>
    <row r="47" spans="1:25" ht="15.75" customHeight="1" thickBot="1">
      <c r="A47" s="66" t="str">
        <f t="shared" si="0"/>
        <v>Cognitiva45</v>
      </c>
      <c r="B47" s="66" t="str">
        <f t="shared" si="1"/>
        <v>Cognitiva</v>
      </c>
      <c r="C47" s="158"/>
      <c r="D47" s="153"/>
      <c r="E47" s="51">
        <v>45</v>
      </c>
      <c r="G47" s="80"/>
      <c r="H47" s="58">
        <f>match</f>
        <v>8</v>
      </c>
      <c r="J47" s="89" t="str">
        <f t="shared" si="10"/>
        <v/>
      </c>
      <c r="K47" s="88" t="str">
        <f>ND_Nivel</f>
        <v/>
      </c>
      <c r="L47" s="66" t="str">
        <f t="shared" si="3"/>
        <v>Cognitiva</v>
      </c>
      <c r="M47" s="66" t="str">
        <f t="shared" si="4"/>
        <v>Cognitiva</v>
      </c>
      <c r="Q47" s="2">
        <v>41</v>
      </c>
      <c r="S47" s="184"/>
      <c r="T47" s="184"/>
      <c r="U47" s="184"/>
      <c r="V47" s="184"/>
      <c r="W47" s="184"/>
      <c r="X47" s="184"/>
      <c r="Y47" s="184"/>
    </row>
    <row r="48" spans="1:25" ht="19.5" thickBot="1">
      <c r="C48" s="158"/>
      <c r="D48" s="169" t="s">
        <v>161</v>
      </c>
      <c r="E48" s="169"/>
      <c r="F48" s="169"/>
      <c r="G48" s="169"/>
      <c r="H48" s="170"/>
      <c r="J48" s="91" t="str">
        <f>IFERROR(AVERAGE(J37:J47),"")</f>
        <v/>
      </c>
      <c r="K48" s="92"/>
      <c r="L48" s="66" t="str">
        <f t="shared" si="3"/>
        <v/>
      </c>
      <c r="M48" s="66" t="str">
        <f t="shared" si="4"/>
        <v/>
      </c>
      <c r="Q48" s="2">
        <v>42</v>
      </c>
      <c r="S48" s="184"/>
      <c r="T48" s="184"/>
      <c r="U48" s="184"/>
      <c r="V48" s="184"/>
      <c r="W48" s="184"/>
      <c r="X48" s="184"/>
      <c r="Y48" s="184"/>
    </row>
    <row r="49" spans="1:32">
      <c r="A49" s="66" t="str">
        <f t="shared" si="0"/>
        <v>Lenguaje65</v>
      </c>
      <c r="B49" s="66" t="str">
        <f>D49</f>
        <v>Lenguaje</v>
      </c>
      <c r="C49" s="158"/>
      <c r="D49" s="154" t="s">
        <v>7</v>
      </c>
      <c r="E49" s="51">
        <v>65</v>
      </c>
      <c r="G49" s="80"/>
      <c r="H49" s="58">
        <f>match</f>
        <v>20</v>
      </c>
      <c r="J49" s="89" t="str">
        <f t="shared" ref="J49:J56" si="11">IF(OR(G49="",H49=""),"",G49-H49)</f>
        <v/>
      </c>
      <c r="K49" s="88" t="str">
        <f>ND_Nivel</f>
        <v/>
      </c>
      <c r="L49" s="66" t="str">
        <f t="shared" si="3"/>
        <v>Lenguaje</v>
      </c>
      <c r="M49" s="66" t="str">
        <f t="shared" si="4"/>
        <v>Lenguaje</v>
      </c>
      <c r="Q49" s="2">
        <v>43</v>
      </c>
    </row>
    <row r="50" spans="1:32">
      <c r="A50" s="66" t="str">
        <f t="shared" si="0"/>
        <v>Lenguaje66</v>
      </c>
      <c r="B50" s="66" t="str">
        <f t="shared" si="1"/>
        <v>Lenguaje</v>
      </c>
      <c r="C50" s="158"/>
      <c r="D50" s="155"/>
      <c r="E50" s="51">
        <v>66</v>
      </c>
      <c r="G50" s="80"/>
      <c r="H50" s="58">
        <f>match</f>
        <v>16</v>
      </c>
      <c r="J50" s="89" t="str">
        <f t="shared" si="11"/>
        <v/>
      </c>
      <c r="K50" s="88" t="str">
        <f>ND_Nivel</f>
        <v/>
      </c>
      <c r="L50" s="66" t="str">
        <f t="shared" si="3"/>
        <v>Lenguaje</v>
      </c>
      <c r="M50" s="66" t="str">
        <f t="shared" si="4"/>
        <v>Lenguaje</v>
      </c>
      <c r="Q50" s="2">
        <v>44</v>
      </c>
    </row>
    <row r="51" spans="1:32">
      <c r="A51" s="66" t="str">
        <f t="shared" si="0"/>
        <v>Lenguaje67</v>
      </c>
      <c r="B51" s="66" t="str">
        <f t="shared" si="1"/>
        <v>Lenguaje</v>
      </c>
      <c r="C51" s="158"/>
      <c r="D51" s="155"/>
      <c r="E51" s="51">
        <v>67</v>
      </c>
      <c r="G51" s="80"/>
      <c r="H51" s="58">
        <f>match</f>
        <v>10</v>
      </c>
      <c r="J51" s="89" t="str">
        <f t="shared" si="11"/>
        <v/>
      </c>
      <c r="K51" s="88" t="str">
        <f>ND_Nivel</f>
        <v/>
      </c>
      <c r="L51" s="66" t="str">
        <f t="shared" si="3"/>
        <v>Lenguaje</v>
      </c>
      <c r="M51" s="66" t="str">
        <f t="shared" si="4"/>
        <v>Lenguaje</v>
      </c>
      <c r="Q51" s="2">
        <v>45</v>
      </c>
    </row>
    <row r="52" spans="1:32">
      <c r="A52" s="66" t="str">
        <f t="shared" si="0"/>
        <v>Lenguaje68</v>
      </c>
      <c r="B52" s="66" t="str">
        <f t="shared" si="1"/>
        <v>Lenguaje</v>
      </c>
      <c r="C52" s="158"/>
      <c r="D52" s="155"/>
      <c r="E52" s="51">
        <v>68</v>
      </c>
      <c r="G52" s="80"/>
      <c r="H52" s="58">
        <f>match</f>
        <v>14</v>
      </c>
      <c r="J52" s="89" t="str">
        <f t="shared" si="11"/>
        <v/>
      </c>
      <c r="K52" s="88" t="str">
        <f>ND_Nivel</f>
        <v/>
      </c>
      <c r="L52" s="66" t="str">
        <f t="shared" si="3"/>
        <v>Lenguaje</v>
      </c>
      <c r="M52" s="66" t="str">
        <f t="shared" si="4"/>
        <v>Lenguaje</v>
      </c>
      <c r="Q52" s="2">
        <v>46</v>
      </c>
    </row>
    <row r="53" spans="1:32">
      <c r="A53" s="66" t="str">
        <f t="shared" si="0"/>
        <v>Lenguaje69</v>
      </c>
      <c r="B53" s="66" t="str">
        <f t="shared" si="1"/>
        <v>Lenguaje</v>
      </c>
      <c r="C53" s="158"/>
      <c r="D53" s="155"/>
      <c r="E53" s="51">
        <v>69</v>
      </c>
      <c r="G53" s="80"/>
      <c r="H53" s="58">
        <f>match</f>
        <v>20</v>
      </c>
      <c r="J53" s="89" t="str">
        <f t="shared" si="11"/>
        <v/>
      </c>
      <c r="K53" s="88" t="str">
        <f>ND_Nivel</f>
        <v/>
      </c>
      <c r="L53" s="66" t="str">
        <f t="shared" si="3"/>
        <v>Lenguaje</v>
      </c>
      <c r="M53" s="66" t="str">
        <f t="shared" si="4"/>
        <v>Lenguaje</v>
      </c>
      <c r="Q53" s="2">
        <v>47</v>
      </c>
    </row>
    <row r="54" spans="1:32">
      <c r="A54" s="66" t="str">
        <f t="shared" si="0"/>
        <v>Lenguaje70</v>
      </c>
      <c r="B54" s="66" t="str">
        <f t="shared" si="1"/>
        <v>Lenguaje</v>
      </c>
      <c r="C54" s="158"/>
      <c r="D54" s="155"/>
      <c r="E54" s="51">
        <v>70</v>
      </c>
      <c r="G54" s="80"/>
      <c r="H54" s="58">
        <f>match</f>
        <v>20</v>
      </c>
      <c r="J54" s="89" t="str">
        <f t="shared" si="11"/>
        <v/>
      </c>
      <c r="K54" s="88" t="str">
        <f>ND_Nivel</f>
        <v/>
      </c>
      <c r="L54" s="66" t="str">
        <f t="shared" si="3"/>
        <v>Lenguaje</v>
      </c>
      <c r="M54" s="66" t="str">
        <f t="shared" si="4"/>
        <v>Lenguaje</v>
      </c>
      <c r="Q54" s="2">
        <v>48</v>
      </c>
    </row>
    <row r="55" spans="1:32">
      <c r="A55" s="66" t="str">
        <f t="shared" si="0"/>
        <v>Lenguaje71</v>
      </c>
      <c r="B55" s="66" t="str">
        <f t="shared" si="1"/>
        <v>Lenguaje</v>
      </c>
      <c r="C55" s="158"/>
      <c r="D55" s="155"/>
      <c r="E55" s="51">
        <v>71</v>
      </c>
      <c r="G55" s="80"/>
      <c r="H55" s="58">
        <f>match</f>
        <v>19</v>
      </c>
      <c r="J55" s="89" t="str">
        <f t="shared" si="11"/>
        <v/>
      </c>
      <c r="K55" s="88" t="str">
        <f>ND_Nivel</f>
        <v/>
      </c>
      <c r="L55" s="66" t="str">
        <f t="shared" si="3"/>
        <v>Lenguaje</v>
      </c>
      <c r="M55" s="66" t="str">
        <f t="shared" si="4"/>
        <v>Lenguaje</v>
      </c>
      <c r="Q55" s="2">
        <v>49</v>
      </c>
    </row>
    <row r="56" spans="1:32" ht="15.75" thickBot="1">
      <c r="A56" s="66" t="str">
        <f t="shared" si="0"/>
        <v>Lenguaje72</v>
      </c>
      <c r="B56" s="66" t="str">
        <f t="shared" si="1"/>
        <v>Lenguaje</v>
      </c>
      <c r="C56" s="158"/>
      <c r="D56" s="155"/>
      <c r="E56" s="51">
        <v>72</v>
      </c>
      <c r="G56" s="81"/>
      <c r="H56" s="59">
        <f>match</f>
        <v>17</v>
      </c>
      <c r="J56" s="89" t="str">
        <f t="shared" si="11"/>
        <v/>
      </c>
      <c r="K56" s="88" t="str">
        <f>ND_Nivel</f>
        <v/>
      </c>
      <c r="L56" s="66" t="str">
        <f t="shared" si="3"/>
        <v>Lenguaje</v>
      </c>
      <c r="M56" s="66" t="str">
        <f t="shared" si="4"/>
        <v>Lenguaje</v>
      </c>
      <c r="Q56" s="2">
        <v>50</v>
      </c>
    </row>
    <row r="57" spans="1:32" ht="19.5" thickBot="1">
      <c r="A57" s="66" t="str">
        <f t="shared" si="0"/>
        <v>Lenguaje</v>
      </c>
      <c r="B57" s="66" t="str">
        <f t="shared" si="1"/>
        <v>Lenguaje</v>
      </c>
      <c r="C57" s="159"/>
      <c r="D57" s="169" t="s">
        <v>168</v>
      </c>
      <c r="E57" s="169"/>
      <c r="F57" s="169"/>
      <c r="G57" s="169"/>
      <c r="H57" s="170"/>
      <c r="J57" s="91" t="str">
        <f>IFERROR(AVERAGE(J49:J56),"")</f>
        <v/>
      </c>
      <c r="K57" s="92"/>
      <c r="L57" s="66" t="str">
        <f t="shared" si="3"/>
        <v>Lenguaje</v>
      </c>
      <c r="M57" s="66" t="str">
        <f t="shared" si="4"/>
        <v/>
      </c>
      <c r="Q57" s="2">
        <v>51</v>
      </c>
    </row>
    <row r="58" spans="1:32" ht="6" customHeight="1">
      <c r="D58" s="60"/>
      <c r="E58" s="60"/>
      <c r="F58" s="60"/>
      <c r="G58" s="60"/>
      <c r="H58" s="60"/>
      <c r="I58" s="60"/>
      <c r="J58" s="93"/>
      <c r="K58" s="53"/>
      <c r="L58" s="66" t="str">
        <f t="shared" si="3"/>
        <v/>
      </c>
      <c r="M58" s="66" t="str">
        <f t="shared" si="4"/>
        <v/>
      </c>
      <c r="Q58" s="2">
        <v>52</v>
      </c>
    </row>
    <row r="59" spans="1:32" s="62" customFormat="1" ht="21.75" customHeight="1">
      <c r="A59" s="67"/>
      <c r="B59" s="67"/>
      <c r="C59" s="61"/>
      <c r="D59" s="160" t="s">
        <v>174</v>
      </c>
      <c r="E59" s="160"/>
      <c r="G59" s="63"/>
      <c r="H59" s="63"/>
      <c r="J59" s="94">
        <f>IFERROR(AVERAGE(J12,J36,J48,J57),"")</f>
        <v>-0.16666666666666666</v>
      </c>
      <c r="K59" s="53"/>
      <c r="L59" s="66" t="str">
        <f t="shared" si="3"/>
        <v/>
      </c>
      <c r="M59" s="66" t="str">
        <f t="shared" si="4"/>
        <v/>
      </c>
      <c r="N59" s="77"/>
      <c r="O59" s="77"/>
      <c r="P59" s="123"/>
      <c r="Q59" s="2">
        <v>53</v>
      </c>
      <c r="R59" s="2"/>
      <c r="S59" s="2"/>
      <c r="T59" s="77"/>
      <c r="U59" s="77"/>
      <c r="V59" s="77"/>
      <c r="W59" s="77"/>
      <c r="X59" s="77"/>
      <c r="Y59" s="77"/>
      <c r="Z59" s="77"/>
      <c r="AA59" s="77"/>
      <c r="AB59" s="77"/>
      <c r="AC59" s="123"/>
      <c r="AD59" s="123"/>
      <c r="AE59" s="123"/>
      <c r="AF59" s="123"/>
    </row>
    <row r="60" spans="1:32" ht="6" customHeight="1">
      <c r="D60" s="60"/>
      <c r="E60" s="60"/>
      <c r="F60" s="60"/>
      <c r="G60" s="60"/>
      <c r="H60" s="60"/>
      <c r="I60" s="60"/>
      <c r="J60" s="93"/>
      <c r="K60" s="53"/>
      <c r="L60" s="66" t="str">
        <f t="shared" si="3"/>
        <v/>
      </c>
      <c r="M60" s="66" t="str">
        <f t="shared" si="4"/>
        <v/>
      </c>
      <c r="Q60" s="2">
        <v>54</v>
      </c>
    </row>
    <row r="61" spans="1:32" ht="12.75" customHeight="1">
      <c r="E61" s="52"/>
      <c r="L61" s="66" t="str">
        <f t="shared" si="3"/>
        <v/>
      </c>
      <c r="M61" s="66" t="str">
        <f t="shared" si="4"/>
        <v/>
      </c>
      <c r="Q61" s="2">
        <v>55</v>
      </c>
    </row>
    <row r="62" spans="1:32" ht="30.75" thickBot="1">
      <c r="D62" s="50" t="s">
        <v>0</v>
      </c>
      <c r="E62" s="50" t="s">
        <v>1</v>
      </c>
      <c r="G62" s="50" t="s">
        <v>147</v>
      </c>
      <c r="H62" s="50" t="s">
        <v>146</v>
      </c>
      <c r="J62" s="85" t="s">
        <v>9</v>
      </c>
      <c r="K62" s="86" t="s">
        <v>165</v>
      </c>
      <c r="L62" s="66" t="str">
        <f t="shared" si="3"/>
        <v>ND Nivel</v>
      </c>
      <c r="M62" s="66">
        <f t="shared" si="4"/>
        <v>0</v>
      </c>
      <c r="Q62" s="2">
        <v>56</v>
      </c>
    </row>
    <row r="63" spans="1:32" ht="15" customHeight="1">
      <c r="A63" s="66" t="str">
        <f t="shared" si="0"/>
        <v>Afectiva46</v>
      </c>
      <c r="B63" s="66" t="str">
        <f>D63</f>
        <v>Afectiva</v>
      </c>
      <c r="C63" s="157" t="s">
        <v>284</v>
      </c>
      <c r="D63" s="175" t="s">
        <v>4</v>
      </c>
      <c r="E63" s="51">
        <v>46</v>
      </c>
      <c r="G63" s="79"/>
      <c r="H63" s="57">
        <f>match</f>
        <v>20</v>
      </c>
      <c r="J63" s="128" t="str">
        <f t="shared" ref="J63:J66" si="12">IF(OR(G63="",H63=""),"",G63-H63)</f>
        <v/>
      </c>
      <c r="K63" s="88" t="str">
        <f>ND_Nivel</f>
        <v/>
      </c>
      <c r="L63" s="66" t="str">
        <f t="shared" si="3"/>
        <v>Afectiva</v>
      </c>
      <c r="M63" s="66" t="str">
        <f t="shared" si="4"/>
        <v>Afectiva</v>
      </c>
      <c r="Q63" s="2">
        <v>57</v>
      </c>
    </row>
    <row r="64" spans="1:32">
      <c r="A64" s="66" t="str">
        <f t="shared" si="0"/>
        <v>Afectiva47</v>
      </c>
      <c r="B64" s="66" t="str">
        <f t="shared" si="1"/>
        <v>Afectiva</v>
      </c>
      <c r="C64" s="158"/>
      <c r="D64" s="175"/>
      <c r="E64" s="51">
        <v>47</v>
      </c>
      <c r="G64" s="80"/>
      <c r="H64" s="58">
        <f>match</f>
        <v>20</v>
      </c>
      <c r="J64" s="129" t="str">
        <f t="shared" si="12"/>
        <v/>
      </c>
      <c r="K64" s="88" t="str">
        <f>ND_Nivel</f>
        <v/>
      </c>
      <c r="L64" s="66" t="str">
        <f t="shared" si="3"/>
        <v>Afectiva</v>
      </c>
      <c r="M64" s="66" t="str">
        <f t="shared" si="4"/>
        <v>Afectiva</v>
      </c>
      <c r="Q64" s="2">
        <v>58</v>
      </c>
    </row>
    <row r="65" spans="1:17">
      <c r="A65" s="66" t="str">
        <f t="shared" si="0"/>
        <v>Afectiva48</v>
      </c>
      <c r="B65" s="66" t="str">
        <f t="shared" si="1"/>
        <v>Afectiva</v>
      </c>
      <c r="C65" s="158"/>
      <c r="D65" s="175"/>
      <c r="E65" s="51">
        <v>48</v>
      </c>
      <c r="G65" s="80"/>
      <c r="H65" s="58">
        <f>match</f>
        <v>20</v>
      </c>
      <c r="J65" s="130" t="str">
        <f t="shared" si="12"/>
        <v/>
      </c>
      <c r="K65" s="88" t="str">
        <f>ND_Nivel</f>
        <v/>
      </c>
      <c r="L65" s="66" t="str">
        <f t="shared" si="3"/>
        <v>Afectiva</v>
      </c>
      <c r="M65" s="66" t="str">
        <f t="shared" si="4"/>
        <v>Afectiva</v>
      </c>
      <c r="Q65" s="2">
        <v>59</v>
      </c>
    </row>
    <row r="66" spans="1:17" ht="15.75" thickBot="1">
      <c r="A66" s="66" t="str">
        <f t="shared" si="0"/>
        <v>Afectiva49</v>
      </c>
      <c r="B66" s="66" t="str">
        <f t="shared" si="1"/>
        <v>Afectiva</v>
      </c>
      <c r="C66" s="158"/>
      <c r="D66" s="175"/>
      <c r="E66" s="51">
        <v>49</v>
      </c>
      <c r="G66" s="81"/>
      <c r="H66" s="59">
        <f>match</f>
        <v>20</v>
      </c>
      <c r="J66" s="131" t="str">
        <f t="shared" si="12"/>
        <v/>
      </c>
      <c r="K66" s="88" t="str">
        <f>ND_Nivel</f>
        <v/>
      </c>
      <c r="L66" s="66" t="str">
        <f t="shared" si="3"/>
        <v>Afectiva</v>
      </c>
      <c r="M66" s="66" t="str">
        <f t="shared" si="4"/>
        <v>Afectiva</v>
      </c>
      <c r="Q66" s="2">
        <v>60</v>
      </c>
    </row>
    <row r="67" spans="1:17" ht="19.5" thickBot="1">
      <c r="C67" s="158"/>
      <c r="D67" s="169" t="s">
        <v>175</v>
      </c>
      <c r="E67" s="169"/>
      <c r="F67" s="169"/>
      <c r="G67" s="169"/>
      <c r="H67" s="170"/>
      <c r="J67" s="91" t="str">
        <f>IFERROR(AVERAGE(J63:J66),"")</f>
        <v/>
      </c>
      <c r="K67" s="92"/>
      <c r="L67" s="66" t="str">
        <f t="shared" si="3"/>
        <v/>
      </c>
      <c r="M67" s="66" t="str">
        <f t="shared" si="4"/>
        <v/>
      </c>
      <c r="Q67" s="2">
        <v>61</v>
      </c>
    </row>
    <row r="68" spans="1:17">
      <c r="A68" s="66" t="str">
        <f t="shared" si="0"/>
        <v>Social50</v>
      </c>
      <c r="B68" s="66" t="str">
        <f>D68</f>
        <v>Social</v>
      </c>
      <c r="C68" s="158"/>
      <c r="D68" s="176" t="s">
        <v>5</v>
      </c>
      <c r="E68" s="51">
        <v>50</v>
      </c>
      <c r="G68" s="79"/>
      <c r="H68" s="57" t="str">
        <f>match</f>
        <v/>
      </c>
      <c r="J68" s="87" t="str">
        <f t="shared" ref="J68:J78" si="13">IF(OR(G68="",H68=""),"",G68-H68)</f>
        <v/>
      </c>
      <c r="K68" s="88" t="str">
        <f>ND_Nivel</f>
        <v/>
      </c>
      <c r="L68" s="66" t="str">
        <f t="shared" si="3"/>
        <v>Social</v>
      </c>
      <c r="M68" s="66" t="str">
        <f t="shared" si="4"/>
        <v/>
      </c>
      <c r="Q68" s="2">
        <v>62</v>
      </c>
    </row>
    <row r="69" spans="1:17">
      <c r="A69" s="66" t="str">
        <f t="shared" si="0"/>
        <v>Social51</v>
      </c>
      <c r="B69" s="66" t="str">
        <f t="shared" si="1"/>
        <v>Social</v>
      </c>
      <c r="C69" s="158"/>
      <c r="D69" s="176"/>
      <c r="E69" s="51">
        <v>51</v>
      </c>
      <c r="G69" s="80"/>
      <c r="H69" s="58">
        <f>match</f>
        <v>20</v>
      </c>
      <c r="J69" s="96" t="str">
        <f t="shared" si="13"/>
        <v/>
      </c>
      <c r="K69" s="88" t="str">
        <f>ND_Nivel</f>
        <v/>
      </c>
      <c r="L69" s="66" t="str">
        <f t="shared" si="3"/>
        <v>Social</v>
      </c>
      <c r="M69" s="66" t="str">
        <f t="shared" si="4"/>
        <v>Social</v>
      </c>
      <c r="Q69" s="2">
        <v>63</v>
      </c>
    </row>
    <row r="70" spans="1:17">
      <c r="A70" s="66" t="str">
        <f t="shared" si="0"/>
        <v>Social52</v>
      </c>
      <c r="B70" s="66" t="str">
        <f t="shared" si="1"/>
        <v>Social</v>
      </c>
      <c r="C70" s="158"/>
      <c r="D70" s="176"/>
      <c r="E70" s="51">
        <v>52</v>
      </c>
      <c r="G70" s="80"/>
      <c r="H70" s="58">
        <f>match</f>
        <v>11</v>
      </c>
      <c r="J70" s="96" t="str">
        <f t="shared" si="13"/>
        <v/>
      </c>
      <c r="K70" s="88" t="str">
        <f>ND_Nivel</f>
        <v/>
      </c>
      <c r="L70" s="66" t="str">
        <f t="shared" si="3"/>
        <v>Social</v>
      </c>
      <c r="M70" s="66" t="str">
        <f t="shared" si="4"/>
        <v>Social</v>
      </c>
      <c r="Q70" s="2">
        <v>64</v>
      </c>
    </row>
    <row r="71" spans="1:17">
      <c r="A71" s="66" t="str">
        <f t="shared" ref="A71:A95" si="14">B71&amp;E71</f>
        <v>Social53</v>
      </c>
      <c r="B71" s="66" t="str">
        <f t="shared" ref="B71:B89" si="15">B70</f>
        <v>Social</v>
      </c>
      <c r="C71" s="158"/>
      <c r="D71" s="176"/>
      <c r="E71" s="51">
        <v>53</v>
      </c>
      <c r="G71" s="80"/>
      <c r="H71" s="58">
        <f>match</f>
        <v>15</v>
      </c>
      <c r="J71" s="89" t="str">
        <f t="shared" si="13"/>
        <v/>
      </c>
      <c r="K71" s="88" t="str">
        <f>ND_Nivel</f>
        <v/>
      </c>
      <c r="L71" s="66" t="str">
        <f t="shared" ref="L71:L90" si="16">B71&amp;K71</f>
        <v>Social</v>
      </c>
      <c r="M71" s="66" t="str">
        <f t="shared" ref="M71:M90" si="17">IF(H71="","",B71)</f>
        <v>Social</v>
      </c>
      <c r="Q71" s="2">
        <v>65</v>
      </c>
    </row>
    <row r="72" spans="1:17">
      <c r="A72" s="66" t="str">
        <f t="shared" si="14"/>
        <v>Social54</v>
      </c>
      <c r="B72" s="66" t="str">
        <f t="shared" si="15"/>
        <v>Social</v>
      </c>
      <c r="C72" s="158"/>
      <c r="D72" s="176"/>
      <c r="E72" s="51">
        <v>54</v>
      </c>
      <c r="G72" s="80"/>
      <c r="H72" s="58">
        <f>match</f>
        <v>13</v>
      </c>
      <c r="J72" s="89" t="str">
        <f t="shared" si="13"/>
        <v/>
      </c>
      <c r="K72" s="88" t="str">
        <f>ND_Nivel</f>
        <v/>
      </c>
      <c r="L72" s="66" t="str">
        <f t="shared" si="16"/>
        <v>Social</v>
      </c>
      <c r="M72" s="66" t="str">
        <f t="shared" si="17"/>
        <v>Social</v>
      </c>
      <c r="Q72" s="2">
        <v>66</v>
      </c>
    </row>
    <row r="73" spans="1:17">
      <c r="A73" s="66" t="str">
        <f t="shared" si="14"/>
        <v>Social55</v>
      </c>
      <c r="B73" s="66" t="str">
        <f t="shared" si="15"/>
        <v>Social</v>
      </c>
      <c r="C73" s="158"/>
      <c r="D73" s="176"/>
      <c r="E73" s="51">
        <v>55</v>
      </c>
      <c r="G73" s="80"/>
      <c r="H73" s="58">
        <f>match</f>
        <v>16</v>
      </c>
      <c r="J73" s="96" t="str">
        <f t="shared" si="13"/>
        <v/>
      </c>
      <c r="K73" s="88" t="str">
        <f>ND_Nivel</f>
        <v/>
      </c>
      <c r="L73" s="66" t="str">
        <f t="shared" si="16"/>
        <v>Social</v>
      </c>
      <c r="M73" s="66" t="str">
        <f t="shared" si="17"/>
        <v>Social</v>
      </c>
      <c r="Q73" s="2">
        <v>67</v>
      </c>
    </row>
    <row r="74" spans="1:17">
      <c r="A74" s="66" t="str">
        <f t="shared" si="14"/>
        <v>Social56</v>
      </c>
      <c r="B74" s="66" t="str">
        <f t="shared" si="15"/>
        <v>Social</v>
      </c>
      <c r="C74" s="158"/>
      <c r="D74" s="176"/>
      <c r="E74" s="51">
        <v>56</v>
      </c>
      <c r="G74" s="80"/>
      <c r="H74" s="58">
        <f>match</f>
        <v>13</v>
      </c>
      <c r="J74" s="89" t="str">
        <f t="shared" si="13"/>
        <v/>
      </c>
      <c r="K74" s="88" t="str">
        <f>ND_Nivel</f>
        <v/>
      </c>
      <c r="L74" s="66" t="str">
        <f t="shared" si="16"/>
        <v>Social</v>
      </c>
      <c r="M74" s="66" t="str">
        <f t="shared" si="17"/>
        <v>Social</v>
      </c>
      <c r="Q74" s="2">
        <v>68</v>
      </c>
    </row>
    <row r="75" spans="1:17">
      <c r="A75" s="66" t="str">
        <f t="shared" si="14"/>
        <v>Social57</v>
      </c>
      <c r="B75" s="66" t="str">
        <f t="shared" si="15"/>
        <v>Social</v>
      </c>
      <c r="C75" s="158"/>
      <c r="D75" s="176"/>
      <c r="E75" s="51">
        <v>57</v>
      </c>
      <c r="G75" s="80"/>
      <c r="H75" s="58">
        <f>match</f>
        <v>14</v>
      </c>
      <c r="J75" s="96" t="str">
        <f t="shared" si="13"/>
        <v/>
      </c>
      <c r="K75" s="88" t="str">
        <f>ND_Nivel</f>
        <v/>
      </c>
      <c r="L75" s="66" t="str">
        <f t="shared" si="16"/>
        <v>Social</v>
      </c>
      <c r="M75" s="66" t="str">
        <f t="shared" si="17"/>
        <v>Social</v>
      </c>
      <c r="Q75" s="2">
        <v>69</v>
      </c>
    </row>
    <row r="76" spans="1:17">
      <c r="A76" s="66" t="str">
        <f t="shared" si="14"/>
        <v>Social58</v>
      </c>
      <c r="B76" s="66" t="str">
        <f t="shared" si="15"/>
        <v>Social</v>
      </c>
      <c r="C76" s="158"/>
      <c r="D76" s="176"/>
      <c r="E76" s="51">
        <v>58</v>
      </c>
      <c r="G76" s="80"/>
      <c r="H76" s="58">
        <f>match</f>
        <v>7</v>
      </c>
      <c r="J76" s="96" t="str">
        <f t="shared" si="13"/>
        <v/>
      </c>
      <c r="K76" s="88" t="str">
        <f>ND_Nivel</f>
        <v/>
      </c>
      <c r="L76" s="66" t="str">
        <f t="shared" si="16"/>
        <v>Social</v>
      </c>
      <c r="M76" s="66" t="str">
        <f t="shared" si="17"/>
        <v>Social</v>
      </c>
      <c r="Q76" s="2">
        <v>70</v>
      </c>
    </row>
    <row r="77" spans="1:17">
      <c r="A77" s="66" t="str">
        <f t="shared" si="14"/>
        <v>Social59</v>
      </c>
      <c r="B77" s="66" t="str">
        <f t="shared" si="15"/>
        <v>Social</v>
      </c>
      <c r="C77" s="158"/>
      <c r="D77" s="176"/>
      <c r="E77" s="51">
        <v>59</v>
      </c>
      <c r="G77" s="80"/>
      <c r="H77" s="58">
        <f>match</f>
        <v>9</v>
      </c>
      <c r="J77" s="96" t="str">
        <f t="shared" si="13"/>
        <v/>
      </c>
      <c r="K77" s="88" t="str">
        <f>ND_Nivel</f>
        <v/>
      </c>
      <c r="L77" s="66" t="str">
        <f t="shared" si="16"/>
        <v>Social</v>
      </c>
      <c r="M77" s="66" t="str">
        <f t="shared" si="17"/>
        <v>Social</v>
      </c>
      <c r="Q77" s="2">
        <v>71</v>
      </c>
    </row>
    <row r="78" spans="1:17" ht="15.75" thickBot="1">
      <c r="A78" s="66" t="str">
        <f t="shared" si="14"/>
        <v>Social60</v>
      </c>
      <c r="B78" s="66" t="str">
        <f t="shared" si="15"/>
        <v>Social</v>
      </c>
      <c r="C78" s="158"/>
      <c r="D78" s="176"/>
      <c r="E78" s="51">
        <v>60</v>
      </c>
      <c r="G78" s="81"/>
      <c r="H78" s="59">
        <f>match</f>
        <v>11</v>
      </c>
      <c r="J78" s="90" t="str">
        <f t="shared" si="13"/>
        <v/>
      </c>
      <c r="K78" s="88" t="str">
        <f>ND_Nivel</f>
        <v/>
      </c>
      <c r="L78" s="66" t="str">
        <f t="shared" si="16"/>
        <v>Social</v>
      </c>
      <c r="M78" s="66" t="str">
        <f t="shared" si="17"/>
        <v>Social</v>
      </c>
      <c r="Q78" s="2">
        <v>72</v>
      </c>
    </row>
    <row r="79" spans="1:17" ht="19.5" thickBot="1">
      <c r="C79" s="158"/>
      <c r="D79" s="169" t="s">
        <v>176</v>
      </c>
      <c r="E79" s="169"/>
      <c r="F79" s="169"/>
      <c r="G79" s="169"/>
      <c r="H79" s="170"/>
      <c r="J79" s="91" t="str">
        <f>IFERROR(AVERAGE(J68:J78),"")</f>
        <v/>
      </c>
      <c r="K79" s="92"/>
      <c r="L79" s="66" t="str">
        <f t="shared" si="16"/>
        <v/>
      </c>
      <c r="M79" s="66" t="str">
        <f t="shared" si="17"/>
        <v/>
      </c>
      <c r="Q79" s="2">
        <v>73</v>
      </c>
    </row>
    <row r="80" spans="1:17">
      <c r="A80" s="66" t="str">
        <f t="shared" si="14"/>
        <v>Moral61</v>
      </c>
      <c r="B80" s="66" t="str">
        <f>D80</f>
        <v>Moral</v>
      </c>
      <c r="C80" s="158"/>
      <c r="D80" s="177" t="s">
        <v>6</v>
      </c>
      <c r="E80" s="51">
        <v>61</v>
      </c>
      <c r="G80" s="79"/>
      <c r="H80" s="57">
        <f>match</f>
        <v>15</v>
      </c>
      <c r="J80" s="87" t="str">
        <f t="shared" ref="J80:J83" si="18">IF(OR(G80="",H80=""),"",G80-H80)</f>
        <v/>
      </c>
      <c r="K80" s="88" t="str">
        <f>ND_Nivel</f>
        <v/>
      </c>
      <c r="L80" s="66" t="str">
        <f t="shared" si="16"/>
        <v>Moral</v>
      </c>
      <c r="M80" s="66" t="str">
        <f t="shared" si="17"/>
        <v>Moral</v>
      </c>
      <c r="Q80" s="2">
        <v>74</v>
      </c>
    </row>
    <row r="81" spans="1:32">
      <c r="A81" s="66" t="str">
        <f t="shared" si="14"/>
        <v>Moral62</v>
      </c>
      <c r="B81" s="66" t="str">
        <f t="shared" si="15"/>
        <v>Moral</v>
      </c>
      <c r="C81" s="158"/>
      <c r="D81" s="177"/>
      <c r="E81" s="51">
        <v>62</v>
      </c>
      <c r="G81" s="80"/>
      <c r="H81" s="58">
        <f>match</f>
        <v>5</v>
      </c>
      <c r="J81" s="89" t="str">
        <f t="shared" si="18"/>
        <v/>
      </c>
      <c r="K81" s="88" t="str">
        <f>ND_Nivel</f>
        <v/>
      </c>
      <c r="L81" s="66" t="str">
        <f t="shared" si="16"/>
        <v>Moral</v>
      </c>
      <c r="M81" s="66" t="str">
        <f t="shared" si="17"/>
        <v>Moral</v>
      </c>
      <c r="Q81" s="2">
        <v>75</v>
      </c>
    </row>
    <row r="82" spans="1:32">
      <c r="A82" s="66" t="str">
        <f t="shared" si="14"/>
        <v>Moral63</v>
      </c>
      <c r="B82" s="66" t="str">
        <f t="shared" si="15"/>
        <v>Moral</v>
      </c>
      <c r="C82" s="158"/>
      <c r="D82" s="177"/>
      <c r="E82" s="51">
        <v>63</v>
      </c>
      <c r="G82" s="80"/>
      <c r="H82" s="58">
        <f>match</f>
        <v>5</v>
      </c>
      <c r="J82" s="89" t="str">
        <f t="shared" si="18"/>
        <v/>
      </c>
      <c r="K82" s="88" t="str">
        <f>ND_Nivel</f>
        <v/>
      </c>
      <c r="L82" s="66" t="str">
        <f t="shared" si="16"/>
        <v>Moral</v>
      </c>
      <c r="M82" s="66" t="str">
        <f t="shared" si="17"/>
        <v>Moral</v>
      </c>
      <c r="Q82" s="2">
        <v>76</v>
      </c>
    </row>
    <row r="83" spans="1:32" ht="15.75" thickBot="1">
      <c r="A83" s="66" t="str">
        <f t="shared" si="14"/>
        <v>Moral64</v>
      </c>
      <c r="B83" s="66" t="str">
        <f t="shared" si="15"/>
        <v>Moral</v>
      </c>
      <c r="C83" s="158"/>
      <c r="D83" s="177"/>
      <c r="E83" s="51">
        <v>64</v>
      </c>
      <c r="G83" s="81"/>
      <c r="H83" s="59">
        <f>match</f>
        <v>4</v>
      </c>
      <c r="J83" s="97" t="str">
        <f t="shared" si="18"/>
        <v/>
      </c>
      <c r="K83" s="88" t="str">
        <f>ND_Nivel</f>
        <v/>
      </c>
      <c r="L83" s="66" t="str">
        <f t="shared" si="16"/>
        <v>Moral</v>
      </c>
      <c r="M83" s="66" t="str">
        <f t="shared" si="17"/>
        <v>Moral</v>
      </c>
      <c r="Q83" s="2">
        <v>77</v>
      </c>
    </row>
    <row r="84" spans="1:32" ht="19.5" thickBot="1">
      <c r="C84" s="158"/>
      <c r="D84" s="169" t="s">
        <v>177</v>
      </c>
      <c r="E84" s="169"/>
      <c r="F84" s="169"/>
      <c r="G84" s="169"/>
      <c r="H84" s="170"/>
      <c r="J84" s="91" t="str">
        <f>IFERROR(AVERAGE(J80:J83),"")</f>
        <v/>
      </c>
      <c r="K84" s="92"/>
      <c r="L84" s="66" t="str">
        <f t="shared" si="16"/>
        <v/>
      </c>
      <c r="M84" s="66" t="str">
        <f t="shared" si="17"/>
        <v/>
      </c>
      <c r="Q84" s="2">
        <v>78</v>
      </c>
    </row>
    <row r="85" spans="1:32">
      <c r="A85" s="66" t="str">
        <f t="shared" si="14"/>
        <v>Sexual30</v>
      </c>
      <c r="B85" s="66" t="str">
        <f>D85</f>
        <v>Sexual</v>
      </c>
      <c r="C85" s="158"/>
      <c r="D85" s="174" t="s">
        <v>8</v>
      </c>
      <c r="E85" s="51">
        <v>30</v>
      </c>
      <c r="G85" s="79"/>
      <c r="H85" s="57">
        <f>match</f>
        <v>5</v>
      </c>
      <c r="J85" s="95" t="str">
        <f t="shared" ref="J85:J89" si="19">IF(OR(G85="",H85=""),"",G85-H85)</f>
        <v/>
      </c>
      <c r="K85" s="88" t="str">
        <f>ND_Nivel</f>
        <v/>
      </c>
      <c r="L85" s="66" t="str">
        <f t="shared" si="16"/>
        <v>Sexual</v>
      </c>
      <c r="M85" s="66" t="str">
        <f t="shared" si="17"/>
        <v>Sexual</v>
      </c>
      <c r="Q85" s="2">
        <v>79</v>
      </c>
    </row>
    <row r="86" spans="1:32">
      <c r="A86" s="66" t="str">
        <f t="shared" si="14"/>
        <v>Sexual31</v>
      </c>
      <c r="B86" s="66" t="str">
        <f t="shared" si="15"/>
        <v>Sexual</v>
      </c>
      <c r="C86" s="158"/>
      <c r="D86" s="174"/>
      <c r="E86" s="51">
        <v>31</v>
      </c>
      <c r="G86" s="80"/>
      <c r="H86" s="58">
        <f>match</f>
        <v>6</v>
      </c>
      <c r="J86" s="89" t="str">
        <f t="shared" si="19"/>
        <v/>
      </c>
      <c r="K86" s="88" t="str">
        <f>ND_Nivel</f>
        <v/>
      </c>
      <c r="L86" s="66" t="str">
        <f t="shared" si="16"/>
        <v>Sexual</v>
      </c>
      <c r="M86" s="66" t="str">
        <f t="shared" si="17"/>
        <v>Sexual</v>
      </c>
      <c r="Q86" s="2">
        <v>80</v>
      </c>
    </row>
    <row r="87" spans="1:32">
      <c r="A87" s="66" t="str">
        <f t="shared" si="14"/>
        <v>Sexual32</v>
      </c>
      <c r="B87" s="66" t="str">
        <f t="shared" si="15"/>
        <v>Sexual</v>
      </c>
      <c r="C87" s="158"/>
      <c r="D87" s="174"/>
      <c r="E87" s="51">
        <v>32</v>
      </c>
      <c r="G87" s="80"/>
      <c r="H87" s="58">
        <f>match</f>
        <v>1</v>
      </c>
      <c r="J87" s="89" t="str">
        <f t="shared" si="19"/>
        <v/>
      </c>
      <c r="K87" s="88" t="str">
        <f>ND_Nivel</f>
        <v/>
      </c>
      <c r="L87" s="66" t="str">
        <f t="shared" si="16"/>
        <v>Sexual</v>
      </c>
      <c r="M87" s="66" t="str">
        <f t="shared" si="17"/>
        <v>Sexual</v>
      </c>
      <c r="Q87" s="2">
        <v>81</v>
      </c>
    </row>
    <row r="88" spans="1:32">
      <c r="A88" s="66" t="str">
        <f t="shared" si="14"/>
        <v>Sexual33</v>
      </c>
      <c r="B88" s="66" t="str">
        <f t="shared" si="15"/>
        <v>Sexual</v>
      </c>
      <c r="C88" s="158"/>
      <c r="D88" s="174"/>
      <c r="E88" s="51">
        <v>33</v>
      </c>
      <c r="G88" s="80"/>
      <c r="H88" s="58">
        <f>match</f>
        <v>3</v>
      </c>
      <c r="J88" s="89" t="str">
        <f t="shared" si="19"/>
        <v/>
      </c>
      <c r="K88" s="88" t="str">
        <f>ND_Nivel</f>
        <v/>
      </c>
      <c r="L88" s="66" t="str">
        <f t="shared" si="16"/>
        <v>Sexual</v>
      </c>
      <c r="M88" s="66" t="str">
        <f t="shared" si="17"/>
        <v>Sexual</v>
      </c>
      <c r="Q88" s="2">
        <v>82</v>
      </c>
    </row>
    <row r="89" spans="1:32" ht="15.75" thickBot="1">
      <c r="A89" s="66" t="str">
        <f t="shared" si="14"/>
        <v>Sexual34</v>
      </c>
      <c r="B89" s="66" t="str">
        <f t="shared" si="15"/>
        <v>Sexual</v>
      </c>
      <c r="C89" s="158"/>
      <c r="D89" s="174"/>
      <c r="E89" s="51">
        <v>34</v>
      </c>
      <c r="G89" s="81"/>
      <c r="H89" s="59">
        <f>match</f>
        <v>2</v>
      </c>
      <c r="J89" s="90" t="str">
        <f t="shared" si="19"/>
        <v/>
      </c>
      <c r="K89" s="88" t="str">
        <f>ND_Nivel</f>
        <v/>
      </c>
      <c r="L89" s="66" t="str">
        <f t="shared" si="16"/>
        <v>Sexual</v>
      </c>
      <c r="M89" s="66" t="str">
        <f t="shared" si="17"/>
        <v>Sexual</v>
      </c>
      <c r="Q89" s="2">
        <v>83</v>
      </c>
    </row>
    <row r="90" spans="1:32" ht="19.5" thickBot="1">
      <c r="C90" s="159"/>
      <c r="D90" s="169" t="s">
        <v>178</v>
      </c>
      <c r="E90" s="169"/>
      <c r="F90" s="169"/>
      <c r="G90" s="169"/>
      <c r="H90" s="170"/>
      <c r="J90" s="91" t="str">
        <f>IFERROR(AVERAGE(J85:J89),"")</f>
        <v/>
      </c>
      <c r="K90" s="92"/>
      <c r="L90" s="66" t="str">
        <f t="shared" si="16"/>
        <v/>
      </c>
      <c r="M90" s="66" t="str">
        <f t="shared" si="17"/>
        <v/>
      </c>
      <c r="Q90" s="2">
        <v>84</v>
      </c>
    </row>
    <row r="91" spans="1:32" ht="6" customHeight="1">
      <c r="A91" s="66" t="str">
        <f t="shared" si="14"/>
        <v/>
      </c>
      <c r="D91" s="60"/>
      <c r="E91" s="60"/>
      <c r="F91" s="60"/>
      <c r="G91" s="60"/>
      <c r="H91" s="60"/>
      <c r="I91" s="60"/>
      <c r="J91" s="93"/>
      <c r="K91" s="53"/>
      <c r="Q91" s="2">
        <v>85</v>
      </c>
    </row>
    <row r="92" spans="1:32" ht="21">
      <c r="A92" s="66" t="str">
        <f t="shared" si="14"/>
        <v/>
      </c>
      <c r="D92" s="160" t="s">
        <v>179</v>
      </c>
      <c r="E92" s="160"/>
      <c r="F92" s="62"/>
      <c r="G92" s="63"/>
      <c r="H92" s="63"/>
      <c r="I92" s="62"/>
      <c r="J92" s="94" t="str">
        <f>IFERROR(AVERAGE(J67,J79,J84,J90),"")</f>
        <v/>
      </c>
      <c r="K92" s="53"/>
      <c r="Q92" s="2">
        <v>86</v>
      </c>
    </row>
    <row r="93" spans="1:32" ht="6" customHeight="1">
      <c r="A93" s="66" t="str">
        <f t="shared" si="14"/>
        <v/>
      </c>
      <c r="D93" s="60"/>
      <c r="E93" s="60"/>
      <c r="F93" s="60"/>
      <c r="G93" s="60"/>
      <c r="H93" s="60"/>
      <c r="I93" s="60"/>
      <c r="J93" s="93"/>
      <c r="K93" s="53"/>
      <c r="Q93" s="2">
        <v>87</v>
      </c>
    </row>
    <row r="94" spans="1:32" s="65" customFormat="1" ht="26.25">
      <c r="A94" s="68" t="str">
        <f t="shared" si="14"/>
        <v/>
      </c>
      <c r="B94" s="68"/>
      <c r="C94" s="64"/>
      <c r="D94" s="173" t="s">
        <v>180</v>
      </c>
      <c r="E94" s="173"/>
      <c r="F94" s="173"/>
      <c r="G94" s="173"/>
      <c r="H94" s="173"/>
      <c r="J94" s="98">
        <f>AVERAGE(J90,J84,J79,J67,J57,J48,J36,J12)</f>
        <v>-0.16666666666666666</v>
      </c>
      <c r="K94" s="53"/>
      <c r="L94" s="68"/>
      <c r="M94" s="68"/>
      <c r="N94" s="78"/>
      <c r="O94" s="78"/>
      <c r="P94" s="124"/>
      <c r="Q94" s="2">
        <v>88</v>
      </c>
      <c r="R94" s="2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124"/>
      <c r="AD94" s="124"/>
      <c r="AE94" s="124"/>
      <c r="AF94" s="124"/>
    </row>
    <row r="95" spans="1:32" ht="6" customHeight="1">
      <c r="A95" s="66" t="str">
        <f t="shared" si="14"/>
        <v/>
      </c>
      <c r="D95" s="60"/>
      <c r="E95" s="60"/>
      <c r="F95" s="60"/>
      <c r="G95" s="60"/>
      <c r="H95" s="60"/>
      <c r="I95" s="60"/>
      <c r="J95" s="93"/>
      <c r="K95" s="53"/>
      <c r="Q95" s="2">
        <v>89</v>
      </c>
    </row>
    <row r="96" spans="1:32">
      <c r="J96" s="66">
        <v>8</v>
      </c>
      <c r="Q96" s="2">
        <v>90</v>
      </c>
    </row>
    <row r="97" spans="17:17">
      <c r="Q97" s="2">
        <v>91</v>
      </c>
    </row>
    <row r="98" spans="17:17">
      <c r="Q98" s="2">
        <v>92</v>
      </c>
    </row>
    <row r="99" spans="17:17">
      <c r="Q99" s="2">
        <v>93</v>
      </c>
    </row>
    <row r="100" spans="17:17">
      <c r="Q100" s="2">
        <v>94</v>
      </c>
    </row>
    <row r="101" spans="17:17" hidden="1">
      <c r="Q101" s="2">
        <v>95</v>
      </c>
    </row>
    <row r="102" spans="17:17" hidden="1">
      <c r="Q102" s="2">
        <v>96</v>
      </c>
    </row>
    <row r="103" spans="17:17" hidden="1">
      <c r="Q103" s="2">
        <v>97</v>
      </c>
    </row>
    <row r="104" spans="17:17" hidden="1">
      <c r="Q104" s="2">
        <v>98</v>
      </c>
    </row>
    <row r="105" spans="17:17" hidden="1">
      <c r="Q105" s="2">
        <v>99</v>
      </c>
    </row>
    <row r="106" spans="17:17" hidden="1">
      <c r="Q106" s="2">
        <v>100</v>
      </c>
    </row>
    <row r="107" spans="17:17" hidden="1">
      <c r="Q107" s="2">
        <v>101</v>
      </c>
    </row>
    <row r="108" spans="17:17" hidden="1">
      <c r="Q108" s="2">
        <v>102</v>
      </c>
    </row>
    <row r="109" spans="17:17" hidden="1">
      <c r="Q109" s="2">
        <v>103</v>
      </c>
    </row>
    <row r="110" spans="17:17" hidden="1">
      <c r="Q110" s="2">
        <v>104</v>
      </c>
    </row>
    <row r="111" spans="17:17" hidden="1">
      <c r="Q111" s="2">
        <v>105</v>
      </c>
    </row>
    <row r="112" spans="17:17" hidden="1">
      <c r="Q112" s="2">
        <v>106</v>
      </c>
    </row>
    <row r="113" spans="17:17" hidden="1">
      <c r="Q113" s="2">
        <v>107</v>
      </c>
    </row>
    <row r="114" spans="17:17" hidden="1">
      <c r="Q114" s="2">
        <v>108</v>
      </c>
    </row>
    <row r="115" spans="17:17" hidden="1">
      <c r="Q115" s="2">
        <v>109</v>
      </c>
    </row>
    <row r="116" spans="17:17" hidden="1">
      <c r="Q116" s="2">
        <v>110</v>
      </c>
    </row>
    <row r="117" spans="17:17" hidden="1">
      <c r="Q117" s="2">
        <v>111</v>
      </c>
    </row>
    <row r="118" spans="17:17" hidden="1">
      <c r="Q118" s="2">
        <v>112</v>
      </c>
    </row>
    <row r="119" spans="17:17" hidden="1">
      <c r="Q119" s="2">
        <v>113</v>
      </c>
    </row>
    <row r="120" spans="17:17" hidden="1">
      <c r="Q120" s="2">
        <v>114</v>
      </c>
    </row>
    <row r="121" spans="17:17" hidden="1">
      <c r="Q121" s="2">
        <v>115</v>
      </c>
    </row>
    <row r="122" spans="17:17" hidden="1">
      <c r="Q122" s="2">
        <v>116</v>
      </c>
    </row>
    <row r="123" spans="17:17" hidden="1">
      <c r="Q123" s="2">
        <v>117</v>
      </c>
    </row>
    <row r="124" spans="17:17" hidden="1">
      <c r="Q124" s="2">
        <v>118</v>
      </c>
    </row>
    <row r="125" spans="17:17" hidden="1">
      <c r="Q125" s="2">
        <v>119</v>
      </c>
    </row>
    <row r="126" spans="17:17" hidden="1">
      <c r="Q126" s="2">
        <v>120</v>
      </c>
    </row>
    <row r="127" spans="17:17" hidden="1">
      <c r="Q127" s="2">
        <v>121</v>
      </c>
    </row>
    <row r="128" spans="17:17" hidden="1">
      <c r="Q128" s="2">
        <v>122</v>
      </c>
    </row>
    <row r="129" spans="17:17" hidden="1">
      <c r="Q129" s="2">
        <v>123</v>
      </c>
    </row>
    <row r="130" spans="17:17" hidden="1">
      <c r="Q130" s="2">
        <v>124</v>
      </c>
    </row>
    <row r="131" spans="17:17" hidden="1">
      <c r="Q131" s="2">
        <v>125</v>
      </c>
    </row>
    <row r="132" spans="17:17" hidden="1">
      <c r="Q132" s="2">
        <v>126</v>
      </c>
    </row>
    <row r="133" spans="17:17" hidden="1">
      <c r="Q133" s="2">
        <v>127</v>
      </c>
    </row>
    <row r="134" spans="17:17" hidden="1">
      <c r="Q134" s="2">
        <v>128</v>
      </c>
    </row>
    <row r="135" spans="17:17" hidden="1">
      <c r="Q135" s="2">
        <v>129</v>
      </c>
    </row>
    <row r="136" spans="17:17" hidden="1">
      <c r="Q136" s="2">
        <v>130</v>
      </c>
    </row>
    <row r="137" spans="17:17" hidden="1">
      <c r="Q137" s="2">
        <v>131</v>
      </c>
    </row>
    <row r="138" spans="17:17" hidden="1">
      <c r="Q138" s="2">
        <v>132</v>
      </c>
    </row>
    <row r="139" spans="17:17" hidden="1">
      <c r="Q139" s="2">
        <v>133</v>
      </c>
    </row>
    <row r="140" spans="17:17" hidden="1">
      <c r="Q140" s="2">
        <v>134</v>
      </c>
    </row>
    <row r="141" spans="17:17" hidden="1">
      <c r="Q141" s="2">
        <v>135</v>
      </c>
    </row>
    <row r="142" spans="17:17" hidden="1">
      <c r="Q142" s="2">
        <v>136</v>
      </c>
    </row>
    <row r="143" spans="17:17" hidden="1">
      <c r="Q143" s="2">
        <v>137</v>
      </c>
    </row>
    <row r="144" spans="17:17" hidden="1">
      <c r="Q144" s="2">
        <v>138</v>
      </c>
    </row>
    <row r="145" spans="17:17" hidden="1">
      <c r="Q145" s="2">
        <v>139</v>
      </c>
    </row>
    <row r="146" spans="17:17" hidden="1">
      <c r="Q146" s="2">
        <v>140</v>
      </c>
    </row>
    <row r="147" spans="17:17" hidden="1">
      <c r="Q147" s="2">
        <v>141</v>
      </c>
    </row>
    <row r="148" spans="17:17" hidden="1">
      <c r="Q148" s="2">
        <v>142</v>
      </c>
    </row>
    <row r="149" spans="17:17" hidden="1">
      <c r="Q149" s="2">
        <v>143</v>
      </c>
    </row>
    <row r="150" spans="17:17" hidden="1">
      <c r="Q150" s="2">
        <v>144</v>
      </c>
    </row>
  </sheetData>
  <sheetProtection algorithmName="SHA-512" hashValue="0ZZvkph8NajClm6L5i+tRKkW9jJAi10407GYnUkk8yfOWZdvXj/tfPDzSIpfxyDzM0gU4Bwe8rN1t07HmtmWvA==" saltValue="jGpmqF932KSC8Q0NG5tyJQ==" spinCount="100000" sheet="1" objects="1" scenarios="1"/>
  <sortState xmlns:xlrd2="http://schemas.microsoft.com/office/spreadsheetml/2017/richdata2" ref="P5:P32">
    <sortCondition ref="P4"/>
  </sortState>
  <mergeCells count="25">
    <mergeCell ref="D92:E92"/>
    <mergeCell ref="C63:C90"/>
    <mergeCell ref="D94:H94"/>
    <mergeCell ref="D67:H67"/>
    <mergeCell ref="D79:H79"/>
    <mergeCell ref="D84:H84"/>
    <mergeCell ref="D90:H90"/>
    <mergeCell ref="D85:D89"/>
    <mergeCell ref="D63:D66"/>
    <mergeCell ref="D68:D78"/>
    <mergeCell ref="D80:D83"/>
    <mergeCell ref="D37:D47"/>
    <mergeCell ref="D49:D56"/>
    <mergeCell ref="M2:N3"/>
    <mergeCell ref="C6:C57"/>
    <mergeCell ref="D59:E59"/>
    <mergeCell ref="D6:D11"/>
    <mergeCell ref="D13:D29"/>
    <mergeCell ref="D30:D35"/>
    <mergeCell ref="D12:H12"/>
    <mergeCell ref="D36:H36"/>
    <mergeCell ref="D48:H48"/>
    <mergeCell ref="D57:H57"/>
    <mergeCell ref="E3:G3"/>
    <mergeCell ref="G2:H2"/>
  </mergeCells>
  <conditionalFormatting sqref="J6:J11 J13:J35 J37:J47 J49:J56 J63:J66 J68:J78 J80:J83 J85:J89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M2:N3" location="Resultados!A1" display="Ir a Resultados" xr:uid="{00000000-0004-0000-0100-000000000000}"/>
  </hyperlinks>
  <printOptions horizontalCentered="1" verticalCentered="1"/>
  <pageMargins left="0.7" right="0.7" top="0.75" bottom="0.75" header="0.3" footer="0.3"/>
  <pageSetup paperSize="9" scale="69" orientation="portrait" r:id="rId1"/>
  <headerFooter>
    <oddFooter>&amp;CDiseño: Hector Carbonel.  Autor: Chilina León de Viloria.  Caracas - Venezuela 2001. Programado: Alejandro De Barros. USA 2017</oddFooter>
  </headerFooter>
  <rowBreaks count="1" manualBreakCount="1">
    <brk id="61" min="2" max="10" man="1"/>
  </rowBreak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15"/>
  <sheetViews>
    <sheetView showGridLines="0" zoomScaleNormal="100" workbookViewId="0">
      <selection activeCell="F14" sqref="F14"/>
    </sheetView>
  </sheetViews>
  <sheetFormatPr defaultColWidth="0" defaultRowHeight="15"/>
  <cols>
    <col min="1" max="1" width="3" customWidth="1"/>
    <col min="2" max="2" width="4.140625" customWidth="1"/>
    <col min="3" max="3" width="15.28515625" customWidth="1"/>
    <col min="4" max="4" width="9.85546875" style="49" customWidth="1"/>
    <col min="5" max="8" width="12.5703125" customWidth="1"/>
    <col min="9" max="20" width="9.140625" customWidth="1"/>
    <col min="21" max="22" width="9.140625" hidden="1" customWidth="1"/>
    <col min="23" max="16384" width="9.140625" hidden="1"/>
  </cols>
  <sheetData>
    <row r="1" spans="2:10" ht="42" customHeight="1">
      <c r="E1" s="75" t="s">
        <v>166</v>
      </c>
    </row>
    <row r="2" spans="2:10" ht="15.75" thickBot="1"/>
    <row r="3" spans="2:10" ht="19.5" thickBot="1">
      <c r="F3" s="178" t="s">
        <v>11</v>
      </c>
      <c r="G3" s="179"/>
      <c r="H3" s="180"/>
    </row>
    <row r="4" spans="2:10" s="99" customFormat="1" ht="30.75" customHeight="1">
      <c r="C4" s="111" t="s">
        <v>167</v>
      </c>
      <c r="D4" s="111" t="s">
        <v>280</v>
      </c>
      <c r="E4" s="111" t="s">
        <v>296</v>
      </c>
      <c r="F4" s="132" t="s">
        <v>277</v>
      </c>
      <c r="G4" s="132" t="s">
        <v>279</v>
      </c>
      <c r="H4" s="132" t="s">
        <v>278</v>
      </c>
      <c r="I4" s="111" t="s">
        <v>12</v>
      </c>
      <c r="J4" s="111" t="s">
        <v>10</v>
      </c>
    </row>
    <row r="5" spans="2:10" ht="18" customHeight="1">
      <c r="B5" s="181" t="s">
        <v>173</v>
      </c>
      <c r="C5" s="133" t="s">
        <v>3</v>
      </c>
      <c r="D5" s="134">
        <f>COUNTIF('MOIDI Datos'!$M$6:$M$89,'Resultados MOIDI'!C5)</f>
        <v>6</v>
      </c>
      <c r="E5" s="135">
        <f>IFERROR(AVERAGEIF('MOIDI Datos'!$M$6:$M$90,C5,'MOIDI Datos'!$J$6:$J$90),"")</f>
        <v>-0.16666666666666666</v>
      </c>
      <c r="F5" s="136">
        <f>IF($D5=0,"",IFERROR(IF(COUNTIF('MOIDI Datos'!$L$6:$L$90,'Resultados MOIDI'!$C5&amp;'Resultados MOIDI'!F$4)=0,"",COUNTIF('MOIDI Datos'!$L$6:$L$90,'Resultados MOIDI'!$C5&amp;'Resultados MOIDI'!F$4)),0))</f>
        <v>1</v>
      </c>
      <c r="G5" s="136">
        <f>IF($D5=0,"",IFERROR(IF(COUNTIF('MOIDI Datos'!$L$6:$L$90,'Resultados MOIDI'!$C5&amp;'Resultados MOIDI'!G$4)=0,"",COUNTIF('MOIDI Datos'!$L$6:$L$90,'Resultados MOIDI'!$C5&amp;'Resultados MOIDI'!G$4)),0))</f>
        <v>3</v>
      </c>
      <c r="H5" s="136">
        <f>IF($D5=0,"",IFERROR(IF(COUNTIF('MOIDI Datos'!$L$6:$L$90,'Resultados MOIDI'!$C5&amp;'Resultados MOIDI'!H$4)=0,"",COUNTIF('MOIDI Datos'!$L$6:$L$90,'Resultados MOIDI'!$C5&amp;'Resultados MOIDI'!H$4)),0))</f>
        <v>2</v>
      </c>
      <c r="I5" s="134">
        <f>IF(SUM(F5:H5)=0,"",SUM(F5:H5))</f>
        <v>6</v>
      </c>
      <c r="J5" s="137">
        <f>IFERROR(I5/$I$14,"")</f>
        <v>1</v>
      </c>
    </row>
    <row r="6" spans="2:10" ht="18" customHeight="1">
      <c r="B6" s="182"/>
      <c r="C6" s="133" t="s">
        <v>160</v>
      </c>
      <c r="D6" s="134">
        <f>COUNTIF('MOIDI Datos'!$M$6:$M$89,'Resultados MOIDI'!C6)</f>
        <v>12</v>
      </c>
      <c r="E6" s="135" t="str">
        <f>IFERROR(AVERAGEIF('MOIDI Datos'!$M$6:$M$90,C6,'MOIDI Datos'!$J$6:$J$90),"")</f>
        <v/>
      </c>
      <c r="F6" s="136" t="str">
        <f>IF($D6=0,"",IFERROR(IF(COUNTIF('MOIDI Datos'!$L$6:$L$90,'Resultados MOIDI'!$C6&amp;'Resultados MOIDI'!F$4)=0,"",COUNTIF('MOIDI Datos'!$L$6:$L$90,'Resultados MOIDI'!$C6&amp;'Resultados MOIDI'!F$4)),0))</f>
        <v/>
      </c>
      <c r="G6" s="136" t="str">
        <f>IF($D6=0,"",IFERROR(IF(COUNTIF('MOIDI Datos'!$L$6:$L$90,'Resultados MOIDI'!$C6&amp;'Resultados MOIDI'!G$4)=0,"",COUNTIF('MOIDI Datos'!$L$6:$L$90,'Resultados MOIDI'!$C6&amp;'Resultados MOIDI'!G$4)),0))</f>
        <v/>
      </c>
      <c r="H6" s="136" t="str">
        <f>IF($D6=0,"",IFERROR(IF(COUNTIF('MOIDI Datos'!$L$6:$L$90,'Resultados MOIDI'!$C6&amp;'Resultados MOIDI'!H$4)=0,"",COUNTIF('MOIDI Datos'!$L$6:$L$90,'Resultados MOIDI'!$C6&amp;'Resultados MOIDI'!H$4)),0))</f>
        <v/>
      </c>
      <c r="I6" s="134" t="str">
        <f t="shared" ref="I6:I13" si="0">IF(SUM(F6:H6)=0,"",SUM(F6:H6))</f>
        <v/>
      </c>
      <c r="J6" s="137" t="str">
        <f t="shared" ref="J6:J13" si="1">IFERROR(I6/$I$14,"")</f>
        <v/>
      </c>
    </row>
    <row r="7" spans="2:10" ht="18" customHeight="1">
      <c r="B7" s="182"/>
      <c r="C7" s="133" t="s">
        <v>158</v>
      </c>
      <c r="D7" s="134">
        <f>COUNTIF('MOIDI Datos'!$M$6:$M$89,'Resultados MOIDI'!C7)</f>
        <v>6</v>
      </c>
      <c r="E7" s="135" t="str">
        <f>IFERROR(AVERAGEIF('MOIDI Datos'!$M$6:$M$90,C7,'MOIDI Datos'!$J$6:$J$90),"")</f>
        <v/>
      </c>
      <c r="F7" s="136" t="str">
        <f>IF($D7=0,"",IFERROR(IF(COUNTIF('MOIDI Datos'!$L$6:$L$90,'Resultados MOIDI'!$C7&amp;'Resultados MOIDI'!F$4)=0,"",COUNTIF('MOIDI Datos'!$L$6:$L$90,'Resultados MOIDI'!$C7&amp;'Resultados MOIDI'!F$4)),0))</f>
        <v/>
      </c>
      <c r="G7" s="136" t="str">
        <f>IF($D7=0,"",IFERROR(IF(COUNTIF('MOIDI Datos'!$L$6:$L$90,'Resultados MOIDI'!$C7&amp;'Resultados MOIDI'!G$4)=0,"",COUNTIF('MOIDI Datos'!$L$6:$L$90,'Resultados MOIDI'!$C7&amp;'Resultados MOIDI'!G$4)),0))</f>
        <v/>
      </c>
      <c r="H7" s="136" t="str">
        <f>IF($D7=0,"",IFERROR(IF(COUNTIF('MOIDI Datos'!$L$6:$L$90,'Resultados MOIDI'!$C7&amp;'Resultados MOIDI'!H$4)=0,"",COUNTIF('MOIDI Datos'!$L$6:$L$90,'Resultados MOIDI'!$C7&amp;'Resultados MOIDI'!H$4)),0))</f>
        <v/>
      </c>
      <c r="I7" s="134" t="str">
        <f t="shared" si="0"/>
        <v/>
      </c>
      <c r="J7" s="137" t="str">
        <f t="shared" si="1"/>
        <v/>
      </c>
    </row>
    <row r="8" spans="2:10" ht="18" customHeight="1">
      <c r="B8" s="182"/>
      <c r="C8" s="133" t="s">
        <v>2</v>
      </c>
      <c r="D8" s="134">
        <f>COUNTIF('MOIDI Datos'!$M$6:$M$89,'Resultados MOIDI'!C8)</f>
        <v>7</v>
      </c>
      <c r="E8" s="135" t="str">
        <f>IFERROR(AVERAGEIF('MOIDI Datos'!$M$6:$M$90,C8,'MOIDI Datos'!$J$6:$J$90),"")</f>
        <v/>
      </c>
      <c r="F8" s="136" t="str">
        <f>IF($D8=0,"",IFERROR(IF(COUNTIF('MOIDI Datos'!$L$6:$L$90,'Resultados MOIDI'!$C8&amp;'Resultados MOIDI'!F$4)=0,"",COUNTIF('MOIDI Datos'!$L$6:$L$90,'Resultados MOIDI'!$C8&amp;'Resultados MOIDI'!F$4)),0))</f>
        <v/>
      </c>
      <c r="G8" s="136" t="str">
        <f>IF($D8=0,"",IFERROR(IF(COUNTIF('MOIDI Datos'!$L$6:$L$90,'Resultados MOIDI'!$C8&amp;'Resultados MOIDI'!G$4)=0,"",COUNTIF('MOIDI Datos'!$L$6:$L$90,'Resultados MOIDI'!$C8&amp;'Resultados MOIDI'!G$4)),0))</f>
        <v/>
      </c>
      <c r="H8" s="136" t="str">
        <f>IF($D8=0,"",IFERROR(IF(COUNTIF('MOIDI Datos'!$L$6:$L$90,'Resultados MOIDI'!$C8&amp;'Resultados MOIDI'!H$4)=0,"",COUNTIF('MOIDI Datos'!$L$6:$L$90,'Resultados MOIDI'!$C8&amp;'Resultados MOIDI'!H$4)),0))</f>
        <v/>
      </c>
      <c r="I8" s="134" t="str">
        <f t="shared" si="0"/>
        <v/>
      </c>
      <c r="J8" s="137" t="str">
        <f t="shared" si="1"/>
        <v/>
      </c>
    </row>
    <row r="9" spans="2:10" ht="18" customHeight="1">
      <c r="B9" s="183"/>
      <c r="C9" s="133" t="s">
        <v>7</v>
      </c>
      <c r="D9" s="134">
        <f>COUNTIF('MOIDI Datos'!$M$6:$M$89,'Resultados MOIDI'!C9)</f>
        <v>8</v>
      </c>
      <c r="E9" s="135" t="str">
        <f>IFERROR(AVERAGEIF('MOIDI Datos'!$M$6:$M$90,C9,'MOIDI Datos'!$J$6:$J$90),"")</f>
        <v/>
      </c>
      <c r="F9" s="136" t="str">
        <f>IF($D9=0,"",IFERROR(IF(COUNTIF('MOIDI Datos'!$L$6:$L$90,'Resultados MOIDI'!$C9&amp;'Resultados MOIDI'!F$4)=0,"",COUNTIF('MOIDI Datos'!$L$6:$L$90,'Resultados MOIDI'!$C9&amp;'Resultados MOIDI'!F$4)),0))</f>
        <v/>
      </c>
      <c r="G9" s="136" t="str">
        <f>IF($D9=0,"",IFERROR(IF(COUNTIF('MOIDI Datos'!$L$6:$L$90,'Resultados MOIDI'!$C9&amp;'Resultados MOIDI'!G$4)=0,"",COUNTIF('MOIDI Datos'!$L$6:$L$90,'Resultados MOIDI'!$C9&amp;'Resultados MOIDI'!G$4)),0))</f>
        <v/>
      </c>
      <c r="H9" s="136" t="str">
        <f>IF($D9=0,"",IFERROR(IF(COUNTIF('MOIDI Datos'!$L$6:$L$90,'Resultados MOIDI'!$C9&amp;'Resultados MOIDI'!H$4)=0,"",COUNTIF('MOIDI Datos'!$L$6:$L$90,'Resultados MOIDI'!$C9&amp;'Resultados MOIDI'!H$4)),0))</f>
        <v/>
      </c>
      <c r="I9" s="134" t="str">
        <f t="shared" si="0"/>
        <v/>
      </c>
      <c r="J9" s="137" t="str">
        <f t="shared" si="1"/>
        <v/>
      </c>
    </row>
    <row r="10" spans="2:10" ht="18" customHeight="1">
      <c r="B10" s="182" t="s">
        <v>284</v>
      </c>
      <c r="C10" s="133" t="s">
        <v>4</v>
      </c>
      <c r="D10" s="134">
        <f>COUNTIF('MOIDI Datos'!$M$6:$M$89,'Resultados MOIDI'!C10)</f>
        <v>4</v>
      </c>
      <c r="E10" s="135" t="str">
        <f>IFERROR(AVERAGEIF('MOIDI Datos'!$M$6:$M$90,C10,'MOIDI Datos'!$J$6:$J$90),"")</f>
        <v/>
      </c>
      <c r="F10" s="136" t="str">
        <f>IF($D10=0,"",IFERROR(IF(COUNTIF('MOIDI Datos'!$L$6:$L$90,'Resultados MOIDI'!$C10&amp;'Resultados MOIDI'!F$4)=0,"",COUNTIF('MOIDI Datos'!$L$6:$L$90,'Resultados MOIDI'!$C10&amp;'Resultados MOIDI'!F$4)),0))</f>
        <v/>
      </c>
      <c r="G10" s="136" t="str">
        <f>IF($D10=0,"",IFERROR(IF(COUNTIF('MOIDI Datos'!$L$6:$L$90,'Resultados MOIDI'!$C10&amp;'Resultados MOIDI'!G$4)=0,"",COUNTIF('MOIDI Datos'!$L$6:$L$90,'Resultados MOIDI'!$C10&amp;'Resultados MOIDI'!G$4)),0))</f>
        <v/>
      </c>
      <c r="H10" s="136" t="str">
        <f>IF($D10=0,"",IFERROR(IF(COUNTIF('MOIDI Datos'!$L$6:$L$90,'Resultados MOIDI'!$C10&amp;'Resultados MOIDI'!H$4)=0,"",COUNTIF('MOIDI Datos'!$L$6:$L$90,'Resultados MOIDI'!$C10&amp;'Resultados MOIDI'!H$4)),0))</f>
        <v/>
      </c>
      <c r="I10" s="134" t="str">
        <f t="shared" si="0"/>
        <v/>
      </c>
      <c r="J10" s="137" t="str">
        <f t="shared" si="1"/>
        <v/>
      </c>
    </row>
    <row r="11" spans="2:10" ht="18" customHeight="1">
      <c r="B11" s="182"/>
      <c r="C11" s="133" t="s">
        <v>5</v>
      </c>
      <c r="D11" s="134">
        <f>COUNTIF('MOIDI Datos'!$M$6:$M$89,'Resultados MOIDI'!C11)</f>
        <v>10</v>
      </c>
      <c r="E11" s="135" t="str">
        <f>IFERROR(AVERAGEIF('MOIDI Datos'!$M$6:$M$90,C11,'MOIDI Datos'!$J$6:$J$90),"")</f>
        <v/>
      </c>
      <c r="F11" s="136" t="str">
        <f>IF($D11=0,"",IFERROR(IF(COUNTIF('MOIDI Datos'!$L$6:$L$90,'Resultados MOIDI'!$C11&amp;'Resultados MOIDI'!F$4)=0,"",COUNTIF('MOIDI Datos'!$L$6:$L$90,'Resultados MOIDI'!$C11&amp;'Resultados MOIDI'!F$4)),0))</f>
        <v/>
      </c>
      <c r="G11" s="136" t="str">
        <f>IF($D11=0,"",IFERROR(IF(COUNTIF('MOIDI Datos'!$L$6:$L$90,'Resultados MOIDI'!$C11&amp;'Resultados MOIDI'!G$4)=0,"",COUNTIF('MOIDI Datos'!$L$6:$L$90,'Resultados MOIDI'!$C11&amp;'Resultados MOIDI'!G$4)),0))</f>
        <v/>
      </c>
      <c r="H11" s="136" t="str">
        <f>IF($D11=0,"",IFERROR(IF(COUNTIF('MOIDI Datos'!$L$6:$L$90,'Resultados MOIDI'!$C11&amp;'Resultados MOIDI'!H$4)=0,"",COUNTIF('MOIDI Datos'!$L$6:$L$90,'Resultados MOIDI'!$C11&amp;'Resultados MOIDI'!H$4)),0))</f>
        <v/>
      </c>
      <c r="I11" s="134" t="str">
        <f t="shared" si="0"/>
        <v/>
      </c>
      <c r="J11" s="137" t="str">
        <f t="shared" si="1"/>
        <v/>
      </c>
    </row>
    <row r="12" spans="2:10" ht="18" customHeight="1">
      <c r="B12" s="182"/>
      <c r="C12" s="133" t="s">
        <v>6</v>
      </c>
      <c r="D12" s="134">
        <f>COUNTIF('MOIDI Datos'!$M$6:$M$89,'Resultados MOIDI'!C12)</f>
        <v>4</v>
      </c>
      <c r="E12" s="135" t="str">
        <f>IFERROR(AVERAGEIF('MOIDI Datos'!$M$6:$M$90,C12,'MOIDI Datos'!$J$6:$J$90),"")</f>
        <v/>
      </c>
      <c r="F12" s="136" t="str">
        <f>IF($D12=0,"",IFERROR(IF(COUNTIF('MOIDI Datos'!$L$6:$L$90,'Resultados MOIDI'!$C12&amp;'Resultados MOIDI'!F$4)=0,"",COUNTIF('MOIDI Datos'!$L$6:$L$90,'Resultados MOIDI'!$C12&amp;'Resultados MOIDI'!F$4)),0))</f>
        <v/>
      </c>
      <c r="G12" s="136" t="str">
        <f>IF($D12=0,"",IFERROR(IF(COUNTIF('MOIDI Datos'!$L$6:$L$90,'Resultados MOIDI'!$C12&amp;'Resultados MOIDI'!G$4)=0,"",COUNTIF('MOIDI Datos'!$L$6:$L$90,'Resultados MOIDI'!$C12&amp;'Resultados MOIDI'!G$4)),0))</f>
        <v/>
      </c>
      <c r="H12" s="136" t="str">
        <f>IF($D12=0,"",IFERROR(IF(COUNTIF('MOIDI Datos'!$L$6:$L$90,'Resultados MOIDI'!$C12&amp;'Resultados MOIDI'!H$4)=0,"",COUNTIF('MOIDI Datos'!$L$6:$L$90,'Resultados MOIDI'!$C12&amp;'Resultados MOIDI'!H$4)),0))</f>
        <v/>
      </c>
      <c r="I12" s="134" t="str">
        <f t="shared" si="0"/>
        <v/>
      </c>
      <c r="J12" s="137" t="str">
        <f t="shared" si="1"/>
        <v/>
      </c>
    </row>
    <row r="13" spans="2:10" ht="18" customHeight="1" thickBot="1">
      <c r="B13" s="183"/>
      <c r="C13" s="138" t="s">
        <v>8</v>
      </c>
      <c r="D13" s="139">
        <f>COUNTIF('MOIDI Datos'!$M$6:$M$89,'Resultados MOIDI'!C13)</f>
        <v>5</v>
      </c>
      <c r="E13" s="135" t="str">
        <f>IFERROR(AVERAGEIF('MOIDI Datos'!$M$6:$M$90,C13,'MOIDI Datos'!$J$6:$J$90),"")</f>
        <v/>
      </c>
      <c r="F13" s="136" t="str">
        <f>IF($D13=0,"",IFERROR(IF(COUNTIF('MOIDI Datos'!$L$6:$L$90,'Resultados MOIDI'!$C13&amp;'Resultados MOIDI'!F$4)=0,"",COUNTIF('MOIDI Datos'!$L$6:$L$90,'Resultados MOIDI'!$C13&amp;'Resultados MOIDI'!F$4)),0))</f>
        <v/>
      </c>
      <c r="G13" s="136" t="str">
        <f>IF($D13=0,"",IFERROR(IF(COUNTIF('MOIDI Datos'!$L$6:$L$90,'Resultados MOIDI'!$C13&amp;'Resultados MOIDI'!G$4)=0,"",COUNTIF('MOIDI Datos'!$L$6:$L$90,'Resultados MOIDI'!$C13&amp;'Resultados MOIDI'!G$4)),0))</f>
        <v/>
      </c>
      <c r="H13" s="136" t="str">
        <f>IF($D13=0,"",IFERROR(IF(COUNTIF('MOIDI Datos'!$L$6:$L$90,'Resultados MOIDI'!$C13&amp;'Resultados MOIDI'!H$4)=0,"",COUNTIF('MOIDI Datos'!$L$6:$L$90,'Resultados MOIDI'!$C13&amp;'Resultados MOIDI'!H$4)),0))</f>
        <v/>
      </c>
      <c r="I13" s="134" t="str">
        <f t="shared" si="0"/>
        <v/>
      </c>
      <c r="J13" s="137" t="str">
        <f t="shared" si="1"/>
        <v/>
      </c>
    </row>
    <row r="14" spans="2:10" ht="22.5" customHeight="1" thickBot="1">
      <c r="C14" s="112" t="s">
        <v>276</v>
      </c>
      <c r="D14" s="113">
        <f>SUM(D5:D13)</f>
        <v>62</v>
      </c>
      <c r="E14" s="114">
        <f>IFERROR(AVERAGE(E5:E13),"")</f>
        <v>-0.16666666666666666</v>
      </c>
      <c r="F14" s="115">
        <f>SUM(F5:F13)</f>
        <v>1</v>
      </c>
      <c r="G14" s="115">
        <f t="shared" ref="G14:I14" si="2">SUM(G5:G13)</f>
        <v>3</v>
      </c>
      <c r="H14" s="115">
        <f t="shared" si="2"/>
        <v>2</v>
      </c>
      <c r="I14" s="113">
        <f t="shared" si="2"/>
        <v>6</v>
      </c>
      <c r="J14" s="116">
        <f t="shared" ref="J14" si="3">I14/$I$14</f>
        <v>1</v>
      </c>
    </row>
    <row r="15" spans="2:10" ht="16.5" thickBot="1">
      <c r="F15" s="125">
        <f>F14/$I$14</f>
        <v>0.16666666666666666</v>
      </c>
      <c r="G15" s="126">
        <f t="shared" ref="G15:H15" si="4">G14/$I$14</f>
        <v>0.5</v>
      </c>
      <c r="H15" s="127">
        <f t="shared" si="4"/>
        <v>0.33333333333333331</v>
      </c>
    </row>
  </sheetData>
  <sheetProtection algorithmName="SHA-512" hashValue="Q4bqMJaglh0M+QYMAcgUqNP4FmPNs/K/YOUWCI8ToJjtOF0B0QfvvY0v/5/4dbcNzKfBdEvXayIP2hpYAYdYaQ==" saltValue="IhP0zhA/sUO1zWVHOdYuZg==" spinCount="100000" sheet="1" objects="1" scenarios="1"/>
  <mergeCells count="3">
    <mergeCell ref="F3:H3"/>
    <mergeCell ref="B5:B9"/>
    <mergeCell ref="B10:B13"/>
  </mergeCells>
  <printOptions horizontalCentered="1" verticalCentered="1"/>
  <pageMargins left="0.7" right="0.7" top="0.75" bottom="0.75" header="0.3" footer="0.3"/>
  <pageSetup scale="70" orientation="landscape" r:id="rId1"/>
  <headerFooter>
    <oddFooter>&amp;CAutor: Chilina León de Viloria.  Caracas - Venezuela 2001. Programado: Alejandro De Barros. USA 2017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J10"/>
  <sheetViews>
    <sheetView workbookViewId="0"/>
  </sheetViews>
  <sheetFormatPr defaultRowHeight="15"/>
  <cols>
    <col min="2" max="5" width="4.140625" style="54" hidden="1" customWidth="1"/>
    <col min="6" max="6" width="0" hidden="1" customWidth="1"/>
    <col min="7" max="9" width="4.42578125" customWidth="1"/>
    <col min="10" max="10" width="4.7109375" customWidth="1"/>
  </cols>
  <sheetData>
    <row r="2" spans="1:10">
      <c r="B2" s="54" t="s">
        <v>150</v>
      </c>
      <c r="C2" s="54" t="s">
        <v>151</v>
      </c>
      <c r="D2" s="54" t="s">
        <v>152</v>
      </c>
      <c r="E2" s="54" t="s">
        <v>153</v>
      </c>
      <c r="G2" s="54" t="s">
        <v>155</v>
      </c>
      <c r="H2" s="54" t="s">
        <v>156</v>
      </c>
      <c r="I2" s="54" t="s">
        <v>157</v>
      </c>
    </row>
    <row r="3" spans="1:10">
      <c r="A3" t="s">
        <v>154</v>
      </c>
      <c r="B3" s="54">
        <v>48</v>
      </c>
      <c r="C3" s="54">
        <v>100</v>
      </c>
      <c r="D3" s="54">
        <v>0</v>
      </c>
      <c r="E3" s="54">
        <v>40</v>
      </c>
      <c r="G3" s="54">
        <v>80</v>
      </c>
      <c r="H3" s="54">
        <v>0</v>
      </c>
      <c r="I3" s="54">
        <v>153</v>
      </c>
      <c r="J3" s="100"/>
    </row>
    <row r="4" spans="1:10">
      <c r="A4" t="s">
        <v>162</v>
      </c>
      <c r="B4" s="54">
        <v>89</v>
      </c>
      <c r="C4" s="54">
        <v>43</v>
      </c>
      <c r="D4" s="54">
        <v>0</v>
      </c>
      <c r="E4" s="54">
        <v>0</v>
      </c>
      <c r="G4" s="54">
        <v>28</v>
      </c>
      <c r="H4" s="54">
        <v>145</v>
      </c>
      <c r="I4" s="54">
        <v>255</v>
      </c>
      <c r="J4" s="101"/>
    </row>
    <row r="5" spans="1:10">
      <c r="A5" t="s">
        <v>169</v>
      </c>
      <c r="B5" s="54">
        <v>0</v>
      </c>
      <c r="C5" s="54">
        <v>10</v>
      </c>
      <c r="D5" s="54">
        <v>100</v>
      </c>
      <c r="E5" s="54">
        <v>0</v>
      </c>
      <c r="G5" s="54">
        <v>255</v>
      </c>
      <c r="H5" s="54">
        <v>230</v>
      </c>
      <c r="I5" s="54">
        <v>0</v>
      </c>
      <c r="J5" s="104"/>
    </row>
    <row r="6" spans="1:10">
      <c r="A6" t="s">
        <v>164</v>
      </c>
      <c r="B6" s="54">
        <v>0</v>
      </c>
      <c r="C6" s="54">
        <v>100</v>
      </c>
      <c r="D6" s="54">
        <v>99</v>
      </c>
      <c r="E6" s="54">
        <v>4</v>
      </c>
      <c r="G6" s="54">
        <v>245</v>
      </c>
      <c r="H6" s="54">
        <v>0</v>
      </c>
      <c r="I6" s="54">
        <v>2</v>
      </c>
      <c r="J6" s="103"/>
    </row>
    <row r="7" spans="1:10">
      <c r="A7" t="s">
        <v>163</v>
      </c>
      <c r="B7" s="54">
        <v>0</v>
      </c>
      <c r="C7" s="54">
        <v>42</v>
      </c>
      <c r="D7" s="54">
        <v>77</v>
      </c>
      <c r="E7" s="54">
        <v>0</v>
      </c>
      <c r="G7" s="54">
        <v>255</v>
      </c>
      <c r="H7" s="54">
        <v>148</v>
      </c>
      <c r="I7" s="54">
        <v>59</v>
      </c>
      <c r="J7" s="102"/>
    </row>
    <row r="8" spans="1:10">
      <c r="A8" t="s">
        <v>170</v>
      </c>
      <c r="B8" s="54">
        <v>56</v>
      </c>
      <c r="C8" s="54">
        <v>0</v>
      </c>
      <c r="D8" s="54">
        <v>100</v>
      </c>
      <c r="E8" s="54">
        <v>27</v>
      </c>
      <c r="G8" s="54">
        <v>82</v>
      </c>
      <c r="H8" s="54">
        <v>186</v>
      </c>
      <c r="I8" s="54">
        <v>0</v>
      </c>
      <c r="J8" s="105"/>
    </row>
    <row r="9" spans="1:10">
      <c r="A9" t="s">
        <v>171</v>
      </c>
      <c r="B9" s="54">
        <v>10</v>
      </c>
      <c r="C9" s="54">
        <v>82</v>
      </c>
      <c r="D9" s="54">
        <v>0</v>
      </c>
      <c r="E9" s="54">
        <v>30</v>
      </c>
      <c r="G9" s="54">
        <v>161</v>
      </c>
      <c r="H9" s="54">
        <v>32</v>
      </c>
      <c r="I9" s="54">
        <v>179</v>
      </c>
      <c r="J9" s="106"/>
    </row>
    <row r="10" spans="1:10">
      <c r="A10" t="s">
        <v>172</v>
      </c>
      <c r="B10" s="54">
        <v>0</v>
      </c>
      <c r="C10" s="54">
        <v>0</v>
      </c>
      <c r="D10" s="54">
        <v>0</v>
      </c>
      <c r="E10" s="54">
        <v>75</v>
      </c>
      <c r="G10" s="54">
        <v>64</v>
      </c>
      <c r="H10" s="54">
        <v>64</v>
      </c>
      <c r="I10" s="54">
        <v>64</v>
      </c>
      <c r="J10" s="10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U32"/>
  <sheetViews>
    <sheetView workbookViewId="0"/>
  </sheetViews>
  <sheetFormatPr defaultRowHeight="15"/>
  <cols>
    <col min="1" max="73" width="5" customWidth="1"/>
  </cols>
  <sheetData>
    <row r="1" spans="1:73" ht="60.75">
      <c r="A1" s="26"/>
      <c r="B1" s="69" t="s">
        <v>33</v>
      </c>
      <c r="C1" s="70" t="str">
        <f t="shared" ref="C1:G1" si="0">+B1</f>
        <v>I. FISICA</v>
      </c>
      <c r="D1" s="70" t="str">
        <f t="shared" si="0"/>
        <v>I. FISICA</v>
      </c>
      <c r="E1" s="70" t="str">
        <f t="shared" si="0"/>
        <v>I. FISICA</v>
      </c>
      <c r="F1" s="70" t="str">
        <f t="shared" si="0"/>
        <v>I. FISICA</v>
      </c>
      <c r="G1" s="71" t="str">
        <f t="shared" si="0"/>
        <v>I. FISICA</v>
      </c>
      <c r="H1" s="69" t="s">
        <v>34</v>
      </c>
      <c r="I1" s="70" t="str">
        <f t="shared" ref="I1:X1" si="1">+H1</f>
        <v>II.A. MOTORA GRUESA</v>
      </c>
      <c r="J1" s="70" t="str">
        <f t="shared" si="1"/>
        <v>II.A. MOTORA GRUESA</v>
      </c>
      <c r="K1" s="70" t="str">
        <f t="shared" si="1"/>
        <v>II.A. MOTORA GRUESA</v>
      </c>
      <c r="L1" s="70" t="str">
        <f t="shared" si="1"/>
        <v>II.A. MOTORA GRUESA</v>
      </c>
      <c r="M1" s="70" t="str">
        <f t="shared" si="1"/>
        <v>II.A. MOTORA GRUESA</v>
      </c>
      <c r="N1" s="70" t="str">
        <f t="shared" si="1"/>
        <v>II.A. MOTORA GRUESA</v>
      </c>
      <c r="O1" s="70" t="str">
        <f t="shared" si="1"/>
        <v>II.A. MOTORA GRUESA</v>
      </c>
      <c r="P1" s="70" t="str">
        <f t="shared" si="1"/>
        <v>II.A. MOTORA GRUESA</v>
      </c>
      <c r="Q1" s="70" t="str">
        <f t="shared" si="1"/>
        <v>II.A. MOTORA GRUESA</v>
      </c>
      <c r="R1" s="70" t="str">
        <f t="shared" si="1"/>
        <v>II.A. MOTORA GRUESA</v>
      </c>
      <c r="S1" s="70" t="str">
        <f t="shared" si="1"/>
        <v>II.A. MOTORA GRUESA</v>
      </c>
      <c r="T1" s="70" t="str">
        <f t="shared" si="1"/>
        <v>II.A. MOTORA GRUESA</v>
      </c>
      <c r="U1" s="70" t="str">
        <f t="shared" si="1"/>
        <v>II.A. MOTORA GRUESA</v>
      </c>
      <c r="V1" s="70" t="str">
        <f t="shared" si="1"/>
        <v>II.A. MOTORA GRUESA</v>
      </c>
      <c r="W1" s="70" t="str">
        <f t="shared" si="1"/>
        <v>II.A. MOTORA GRUESA</v>
      </c>
      <c r="X1" s="71" t="str">
        <f t="shared" si="1"/>
        <v>II.A. MOTORA GRUESA</v>
      </c>
      <c r="Y1" s="69" t="s">
        <v>35</v>
      </c>
      <c r="Z1" s="70" t="str">
        <f t="shared" ref="Z1:AD1" si="2">+Y1</f>
        <v>II.B. MOTOR FINA</v>
      </c>
      <c r="AA1" s="70" t="str">
        <f t="shared" si="2"/>
        <v>II.B. MOTOR FINA</v>
      </c>
      <c r="AB1" s="70" t="str">
        <f t="shared" si="2"/>
        <v>II.B. MOTOR FINA</v>
      </c>
      <c r="AC1" s="70" t="str">
        <f t="shared" si="2"/>
        <v>II.B. MOTOR FINA</v>
      </c>
      <c r="AD1" s="71" t="str">
        <f t="shared" si="2"/>
        <v>II.B. MOTOR FINA</v>
      </c>
      <c r="AE1" s="69" t="s">
        <v>36</v>
      </c>
      <c r="AF1" s="70" t="str">
        <f t="shared" ref="AF1:AI1" si="3">+AE1</f>
        <v>III. SEXUAL</v>
      </c>
      <c r="AG1" s="70" t="str">
        <f t="shared" si="3"/>
        <v>III. SEXUAL</v>
      </c>
      <c r="AH1" s="70" t="str">
        <f t="shared" si="3"/>
        <v>III. SEXUAL</v>
      </c>
      <c r="AI1" s="71" t="str">
        <f t="shared" si="3"/>
        <v>III. SEXUAL</v>
      </c>
      <c r="AJ1" s="69" t="s">
        <v>37</v>
      </c>
      <c r="AK1" s="70" t="str">
        <f t="shared" ref="AK1:AT1" si="4">+AJ1</f>
        <v>IV. COGNITIVA</v>
      </c>
      <c r="AL1" s="70" t="str">
        <f t="shared" si="4"/>
        <v>IV. COGNITIVA</v>
      </c>
      <c r="AM1" s="70" t="str">
        <f t="shared" si="4"/>
        <v>IV. COGNITIVA</v>
      </c>
      <c r="AN1" s="70" t="str">
        <f t="shared" si="4"/>
        <v>IV. COGNITIVA</v>
      </c>
      <c r="AO1" s="70" t="str">
        <f t="shared" si="4"/>
        <v>IV. COGNITIVA</v>
      </c>
      <c r="AP1" s="70" t="str">
        <f t="shared" si="4"/>
        <v>IV. COGNITIVA</v>
      </c>
      <c r="AQ1" s="70" t="str">
        <f t="shared" si="4"/>
        <v>IV. COGNITIVA</v>
      </c>
      <c r="AR1" s="70" t="str">
        <f t="shared" si="4"/>
        <v>IV. COGNITIVA</v>
      </c>
      <c r="AS1" s="70" t="str">
        <f t="shared" si="4"/>
        <v>IV. COGNITIVA</v>
      </c>
      <c r="AT1" s="71" t="str">
        <f t="shared" si="4"/>
        <v>IV. COGNITIVA</v>
      </c>
      <c r="AU1" s="69" t="s">
        <v>38</v>
      </c>
      <c r="AV1" s="70" t="str">
        <f t="shared" ref="AV1:AX1" si="5">+AU1</f>
        <v>V. AFECTI</v>
      </c>
      <c r="AW1" s="70" t="str">
        <f t="shared" si="5"/>
        <v>V. AFECTI</v>
      </c>
      <c r="AX1" s="71" t="str">
        <f t="shared" si="5"/>
        <v>V. AFECTI</v>
      </c>
      <c r="AY1" s="72" t="s">
        <v>39</v>
      </c>
      <c r="AZ1" s="73" t="str">
        <f t="shared" ref="AZ1:BI1" si="6">+AY1</f>
        <v>VI. SOCIAL</v>
      </c>
      <c r="BA1" s="73" t="str">
        <f t="shared" si="6"/>
        <v>VI. SOCIAL</v>
      </c>
      <c r="BB1" s="73" t="str">
        <f t="shared" si="6"/>
        <v>VI. SOCIAL</v>
      </c>
      <c r="BC1" s="73" t="str">
        <f t="shared" si="6"/>
        <v>VI. SOCIAL</v>
      </c>
      <c r="BD1" s="73" t="str">
        <f t="shared" si="6"/>
        <v>VI. SOCIAL</v>
      </c>
      <c r="BE1" s="73" t="str">
        <f t="shared" si="6"/>
        <v>VI. SOCIAL</v>
      </c>
      <c r="BF1" s="73" t="str">
        <f t="shared" si="6"/>
        <v>VI. SOCIAL</v>
      </c>
      <c r="BG1" s="73" t="str">
        <f t="shared" si="6"/>
        <v>VI. SOCIAL</v>
      </c>
      <c r="BH1" s="73" t="str">
        <f t="shared" si="6"/>
        <v>VI. SOCIAL</v>
      </c>
      <c r="BI1" s="74" t="str">
        <f t="shared" si="6"/>
        <v>VI. SOCIAL</v>
      </c>
      <c r="BJ1" s="69" t="s">
        <v>40</v>
      </c>
      <c r="BK1" s="70" t="str">
        <f t="shared" ref="BK1:BM1" si="7">+BJ1</f>
        <v>VII. MORAL</v>
      </c>
      <c r="BL1" s="70" t="str">
        <f t="shared" si="7"/>
        <v>VII. MORAL</v>
      </c>
      <c r="BM1" s="71" t="str">
        <f t="shared" si="7"/>
        <v>VII. MORAL</v>
      </c>
      <c r="BN1" s="72" t="s">
        <v>41</v>
      </c>
      <c r="BO1" s="73" t="str">
        <f t="shared" ref="BO1:BU1" si="8">+BN1</f>
        <v>VIII.  LENGUAJE</v>
      </c>
      <c r="BP1" s="73" t="str">
        <f t="shared" si="8"/>
        <v>VIII.  LENGUAJE</v>
      </c>
      <c r="BQ1" s="73" t="str">
        <f t="shared" si="8"/>
        <v>VIII.  LENGUAJE</v>
      </c>
      <c r="BR1" s="73" t="str">
        <f t="shared" si="8"/>
        <v>VIII.  LENGUAJE</v>
      </c>
      <c r="BS1" s="73" t="str">
        <f t="shared" si="8"/>
        <v>VIII.  LENGUAJE</v>
      </c>
      <c r="BT1" s="73" t="str">
        <f t="shared" si="8"/>
        <v>VIII.  LENGUAJE</v>
      </c>
      <c r="BU1" s="74" t="str">
        <f t="shared" si="8"/>
        <v>VIII.  LENGUAJE</v>
      </c>
    </row>
    <row r="2" spans="1:73" ht="79.5">
      <c r="A2" s="27" t="s">
        <v>42</v>
      </c>
      <c r="B2" s="28" t="s">
        <v>43</v>
      </c>
      <c r="C2" s="29" t="s">
        <v>44</v>
      </c>
      <c r="D2" s="29" t="s">
        <v>45</v>
      </c>
      <c r="E2" s="29" t="s">
        <v>46</v>
      </c>
      <c r="F2" s="29" t="s">
        <v>47</v>
      </c>
      <c r="G2" s="30" t="s">
        <v>48</v>
      </c>
      <c r="H2" s="28" t="s">
        <v>49</v>
      </c>
      <c r="I2" s="29" t="s">
        <v>50</v>
      </c>
      <c r="J2" s="29" t="s">
        <v>51</v>
      </c>
      <c r="K2" s="29" t="s">
        <v>52</v>
      </c>
      <c r="L2" s="29" t="s">
        <v>53</v>
      </c>
      <c r="M2" s="29" t="s">
        <v>54</v>
      </c>
      <c r="N2" s="29" t="s">
        <v>55</v>
      </c>
      <c r="O2" s="29" t="s">
        <v>56</v>
      </c>
      <c r="P2" s="29" t="s">
        <v>57</v>
      </c>
      <c r="Q2" s="29" t="s">
        <v>58</v>
      </c>
      <c r="R2" s="29" t="s">
        <v>59</v>
      </c>
      <c r="S2" s="29" t="s">
        <v>60</v>
      </c>
      <c r="T2" s="29" t="s">
        <v>61</v>
      </c>
      <c r="U2" s="29" t="s">
        <v>62</v>
      </c>
      <c r="V2" s="29" t="s">
        <v>63</v>
      </c>
      <c r="W2" s="29" t="s">
        <v>64</v>
      </c>
      <c r="X2" s="30" t="s">
        <v>65</v>
      </c>
      <c r="Y2" s="28" t="s">
        <v>66</v>
      </c>
      <c r="Z2" s="29" t="s">
        <v>67</v>
      </c>
      <c r="AA2" s="29" t="s">
        <v>68</v>
      </c>
      <c r="AB2" s="29" t="s">
        <v>69</v>
      </c>
      <c r="AC2" s="29" t="s">
        <v>70</v>
      </c>
      <c r="AD2" s="30" t="s">
        <v>71</v>
      </c>
      <c r="AE2" s="28" t="s">
        <v>72</v>
      </c>
      <c r="AF2" s="29" t="s">
        <v>73</v>
      </c>
      <c r="AG2" s="29" t="s">
        <v>74</v>
      </c>
      <c r="AH2" s="29" t="s">
        <v>75</v>
      </c>
      <c r="AI2" s="30" t="s">
        <v>76</v>
      </c>
      <c r="AJ2" s="28" t="s">
        <v>77</v>
      </c>
      <c r="AK2" s="29" t="s">
        <v>78</v>
      </c>
      <c r="AL2" s="29" t="s">
        <v>79</v>
      </c>
      <c r="AM2" s="29" t="s">
        <v>80</v>
      </c>
      <c r="AN2" s="29" t="s">
        <v>81</v>
      </c>
      <c r="AO2" s="29" t="s">
        <v>82</v>
      </c>
      <c r="AP2" s="29" t="s">
        <v>83</v>
      </c>
      <c r="AQ2" s="29" t="s">
        <v>84</v>
      </c>
      <c r="AR2" s="29" t="s">
        <v>85</v>
      </c>
      <c r="AS2" s="29" t="s">
        <v>86</v>
      </c>
      <c r="AT2" s="30" t="s">
        <v>87</v>
      </c>
      <c r="AU2" s="28" t="s">
        <v>88</v>
      </c>
      <c r="AV2" s="29" t="s">
        <v>89</v>
      </c>
      <c r="AW2" s="29" t="s">
        <v>90</v>
      </c>
      <c r="AX2" s="30" t="s">
        <v>91</v>
      </c>
      <c r="AY2" s="28" t="s">
        <v>92</v>
      </c>
      <c r="AZ2" s="29" t="s">
        <v>93</v>
      </c>
      <c r="BA2" s="29" t="s">
        <v>94</v>
      </c>
      <c r="BB2" s="29" t="s">
        <v>95</v>
      </c>
      <c r="BC2" s="29" t="s">
        <v>96</v>
      </c>
      <c r="BD2" s="29" t="s">
        <v>97</v>
      </c>
      <c r="BE2" s="29" t="s">
        <v>98</v>
      </c>
      <c r="BF2" s="29" t="s">
        <v>99</v>
      </c>
      <c r="BG2" s="29" t="s">
        <v>100</v>
      </c>
      <c r="BH2" s="29" t="s">
        <v>101</v>
      </c>
      <c r="BI2" s="30" t="s">
        <v>102</v>
      </c>
      <c r="BJ2" s="28" t="s">
        <v>103</v>
      </c>
      <c r="BK2" s="29" t="s">
        <v>104</v>
      </c>
      <c r="BL2" s="29" t="s">
        <v>105</v>
      </c>
      <c r="BM2" s="30" t="s">
        <v>106</v>
      </c>
      <c r="BN2" s="28" t="s">
        <v>107</v>
      </c>
      <c r="BO2" s="29" t="s">
        <v>108</v>
      </c>
      <c r="BP2" s="29" t="s">
        <v>109</v>
      </c>
      <c r="BQ2" s="29" t="s">
        <v>110</v>
      </c>
      <c r="BR2" s="29" t="s">
        <v>111</v>
      </c>
      <c r="BS2" s="29" t="s">
        <v>112</v>
      </c>
      <c r="BT2" s="29" t="s">
        <v>113</v>
      </c>
      <c r="BU2" s="30" t="s">
        <v>114</v>
      </c>
    </row>
    <row r="3" spans="1:73" ht="67.5">
      <c r="A3" s="27"/>
      <c r="B3" s="31" t="s">
        <v>186</v>
      </c>
      <c r="C3" s="31" t="s">
        <v>187</v>
      </c>
      <c r="D3" s="31" t="s">
        <v>188</v>
      </c>
      <c r="E3" s="31" t="s">
        <v>189</v>
      </c>
      <c r="F3" s="31" t="s">
        <v>190</v>
      </c>
      <c r="G3" s="31" t="s">
        <v>191</v>
      </c>
      <c r="H3" s="31" t="s">
        <v>192</v>
      </c>
      <c r="I3" s="31" t="s">
        <v>193</v>
      </c>
      <c r="J3" s="31" t="s">
        <v>194</v>
      </c>
      <c r="K3" s="31" t="s">
        <v>195</v>
      </c>
      <c r="L3" s="31" t="s">
        <v>196</v>
      </c>
      <c r="M3" s="31" t="s">
        <v>197</v>
      </c>
      <c r="N3" s="31" t="s">
        <v>198</v>
      </c>
      <c r="O3" s="31" t="s">
        <v>199</v>
      </c>
      <c r="P3" s="31" t="s">
        <v>200</v>
      </c>
      <c r="Q3" s="31" t="s">
        <v>201</v>
      </c>
      <c r="R3" s="31" t="s">
        <v>202</v>
      </c>
      <c r="S3" s="31" t="s">
        <v>203</v>
      </c>
      <c r="T3" s="31" t="s">
        <v>204</v>
      </c>
      <c r="U3" s="31" t="s">
        <v>205</v>
      </c>
      <c r="V3" s="31" t="s">
        <v>206</v>
      </c>
      <c r="W3" s="31" t="s">
        <v>207</v>
      </c>
      <c r="X3" s="31" t="s">
        <v>208</v>
      </c>
      <c r="Y3" s="31" t="s">
        <v>286</v>
      </c>
      <c r="Z3" s="31" t="s">
        <v>287</v>
      </c>
      <c r="AA3" s="31" t="s">
        <v>288</v>
      </c>
      <c r="AB3" s="31" t="s">
        <v>289</v>
      </c>
      <c r="AC3" s="31" t="s">
        <v>290</v>
      </c>
      <c r="AD3" s="31" t="s">
        <v>291</v>
      </c>
      <c r="AE3" s="31" t="s">
        <v>209</v>
      </c>
      <c r="AF3" s="31" t="s">
        <v>210</v>
      </c>
      <c r="AG3" s="31" t="s">
        <v>211</v>
      </c>
      <c r="AH3" s="31" t="s">
        <v>212</v>
      </c>
      <c r="AI3" s="31" t="s">
        <v>213</v>
      </c>
      <c r="AJ3" s="31" t="s">
        <v>214</v>
      </c>
      <c r="AK3" s="31" t="s">
        <v>215</v>
      </c>
      <c r="AL3" s="31" t="s">
        <v>216</v>
      </c>
      <c r="AM3" s="31" t="s">
        <v>217</v>
      </c>
      <c r="AN3" s="31" t="s">
        <v>218</v>
      </c>
      <c r="AO3" s="31" t="s">
        <v>219</v>
      </c>
      <c r="AP3" s="31" t="s">
        <v>220</v>
      </c>
      <c r="AQ3" s="31" t="s">
        <v>221</v>
      </c>
      <c r="AR3" s="31" t="s">
        <v>222</v>
      </c>
      <c r="AS3" s="31" t="s">
        <v>223</v>
      </c>
      <c r="AT3" s="31" t="s">
        <v>224</v>
      </c>
      <c r="AU3" s="31" t="s">
        <v>292</v>
      </c>
      <c r="AV3" s="31" t="s">
        <v>293</v>
      </c>
      <c r="AW3" s="31" t="s">
        <v>294</v>
      </c>
      <c r="AX3" s="31" t="s">
        <v>295</v>
      </c>
      <c r="AY3" s="31" t="s">
        <v>225</v>
      </c>
      <c r="AZ3" s="31" t="s">
        <v>226</v>
      </c>
      <c r="BA3" s="31" t="s">
        <v>227</v>
      </c>
      <c r="BB3" s="31" t="s">
        <v>228</v>
      </c>
      <c r="BC3" s="31" t="s">
        <v>229</v>
      </c>
      <c r="BD3" s="31" t="s">
        <v>230</v>
      </c>
      <c r="BE3" s="31" t="s">
        <v>231</v>
      </c>
      <c r="BF3" s="31" t="s">
        <v>232</v>
      </c>
      <c r="BG3" s="31" t="s">
        <v>233</v>
      </c>
      <c r="BH3" s="31" t="s">
        <v>234</v>
      </c>
      <c r="BI3" s="31" t="s">
        <v>235</v>
      </c>
      <c r="BJ3" s="31" t="s">
        <v>236</v>
      </c>
      <c r="BK3" s="31" t="s">
        <v>237</v>
      </c>
      <c r="BL3" s="31" t="s">
        <v>238</v>
      </c>
      <c r="BM3" s="31" t="s">
        <v>239</v>
      </c>
      <c r="BN3" s="31" t="s">
        <v>240</v>
      </c>
      <c r="BO3" s="31" t="s">
        <v>241</v>
      </c>
      <c r="BP3" s="31" t="s">
        <v>242</v>
      </c>
      <c r="BQ3" s="31" t="s">
        <v>243</v>
      </c>
      <c r="BR3" s="31" t="s">
        <v>244</v>
      </c>
      <c r="BS3" s="31" t="s">
        <v>245</v>
      </c>
      <c r="BT3" s="31" t="s">
        <v>246</v>
      </c>
      <c r="BU3" s="31" t="s">
        <v>247</v>
      </c>
    </row>
    <row r="4" spans="1:73">
      <c r="A4" s="32" t="s">
        <v>115</v>
      </c>
      <c r="B4" s="33">
        <v>1</v>
      </c>
      <c r="C4" s="34">
        <v>2</v>
      </c>
      <c r="D4" s="34">
        <v>3</v>
      </c>
      <c r="E4" s="34">
        <v>4</v>
      </c>
      <c r="F4" s="34">
        <v>5</v>
      </c>
      <c r="G4" s="35">
        <v>6</v>
      </c>
      <c r="H4" s="33">
        <v>7</v>
      </c>
      <c r="I4" s="34">
        <v>8</v>
      </c>
      <c r="J4" s="34">
        <v>9</v>
      </c>
      <c r="K4" s="34">
        <v>10</v>
      </c>
      <c r="L4" s="34">
        <v>11</v>
      </c>
      <c r="M4" s="34">
        <v>12</v>
      </c>
      <c r="N4" s="34">
        <v>13</v>
      </c>
      <c r="O4" s="34">
        <v>14</v>
      </c>
      <c r="P4" s="34">
        <v>15</v>
      </c>
      <c r="Q4" s="34">
        <v>16</v>
      </c>
      <c r="R4" s="34">
        <v>17</v>
      </c>
      <c r="S4" s="34">
        <v>18</v>
      </c>
      <c r="T4" s="34">
        <v>19</v>
      </c>
      <c r="U4" s="34">
        <v>20</v>
      </c>
      <c r="V4" s="34">
        <v>21</v>
      </c>
      <c r="W4" s="34">
        <v>22</v>
      </c>
      <c r="X4" s="35">
        <v>23</v>
      </c>
      <c r="Y4" s="33">
        <v>24</v>
      </c>
      <c r="Z4" s="34">
        <v>25</v>
      </c>
      <c r="AA4" s="34">
        <v>26</v>
      </c>
      <c r="AB4" s="34">
        <v>27</v>
      </c>
      <c r="AC4" s="34">
        <v>28</v>
      </c>
      <c r="AD4" s="35">
        <v>29</v>
      </c>
      <c r="AE4" s="33">
        <v>30</v>
      </c>
      <c r="AF4" s="34">
        <v>31</v>
      </c>
      <c r="AG4" s="34">
        <v>32</v>
      </c>
      <c r="AH4" s="34">
        <v>33</v>
      </c>
      <c r="AI4" s="35">
        <v>34</v>
      </c>
      <c r="AJ4" s="33">
        <v>35</v>
      </c>
      <c r="AK4" s="34">
        <v>36</v>
      </c>
      <c r="AL4" s="34">
        <v>37</v>
      </c>
      <c r="AM4" s="34">
        <v>38</v>
      </c>
      <c r="AN4" s="34">
        <v>39</v>
      </c>
      <c r="AO4" s="34">
        <v>40</v>
      </c>
      <c r="AP4" s="34">
        <v>41</v>
      </c>
      <c r="AQ4" s="34">
        <v>42</v>
      </c>
      <c r="AR4" s="34">
        <v>43</v>
      </c>
      <c r="AS4" s="34">
        <v>44</v>
      </c>
      <c r="AT4" s="35">
        <v>45</v>
      </c>
      <c r="AU4" s="33">
        <v>46</v>
      </c>
      <c r="AV4" s="34">
        <v>47</v>
      </c>
      <c r="AW4" s="34">
        <v>48</v>
      </c>
      <c r="AX4" s="35">
        <v>49</v>
      </c>
      <c r="AY4" s="33">
        <v>50</v>
      </c>
      <c r="AZ4" s="34">
        <v>51</v>
      </c>
      <c r="BA4" s="34">
        <v>52</v>
      </c>
      <c r="BB4" s="34">
        <v>53</v>
      </c>
      <c r="BC4" s="34">
        <v>54</v>
      </c>
      <c r="BD4" s="34">
        <v>55</v>
      </c>
      <c r="BE4" s="34">
        <v>56</v>
      </c>
      <c r="BF4" s="34">
        <v>57</v>
      </c>
      <c r="BG4" s="34">
        <v>58</v>
      </c>
      <c r="BH4" s="34">
        <v>59</v>
      </c>
      <c r="BI4" s="35">
        <v>60</v>
      </c>
      <c r="BJ4" s="33">
        <v>61</v>
      </c>
      <c r="BK4" s="34">
        <v>62</v>
      </c>
      <c r="BL4" s="34">
        <v>63</v>
      </c>
      <c r="BM4" s="35">
        <v>64</v>
      </c>
      <c r="BN4" s="33">
        <v>65</v>
      </c>
      <c r="BO4" s="34">
        <v>66</v>
      </c>
      <c r="BP4" s="34">
        <v>67</v>
      </c>
      <c r="BQ4" s="34">
        <v>68</v>
      </c>
      <c r="BR4" s="34">
        <v>69</v>
      </c>
      <c r="BS4" s="34">
        <v>70</v>
      </c>
      <c r="BT4" s="34">
        <v>71</v>
      </c>
      <c r="BU4" s="35">
        <v>72</v>
      </c>
    </row>
    <row r="5" spans="1:73">
      <c r="A5" s="36" t="s">
        <v>116</v>
      </c>
      <c r="B5" s="37">
        <v>28</v>
      </c>
      <c r="C5" s="37">
        <v>28</v>
      </c>
      <c r="D5" s="37">
        <v>18</v>
      </c>
      <c r="E5" s="37">
        <v>18</v>
      </c>
      <c r="F5" s="37">
        <v>13</v>
      </c>
      <c r="G5" s="38">
        <v>28</v>
      </c>
      <c r="H5" s="39" t="s">
        <v>117</v>
      </c>
      <c r="I5" s="37" t="s">
        <v>117</v>
      </c>
      <c r="J5" s="37" t="s">
        <v>117</v>
      </c>
      <c r="K5" s="37" t="s">
        <v>117</v>
      </c>
      <c r="L5" s="37" t="s">
        <v>117</v>
      </c>
      <c r="M5" s="37" t="s">
        <v>117</v>
      </c>
      <c r="N5" s="37" t="s">
        <v>117</v>
      </c>
      <c r="O5" s="37" t="s">
        <v>117</v>
      </c>
      <c r="P5" s="37" t="s">
        <v>117</v>
      </c>
      <c r="Q5" s="37" t="s">
        <v>117</v>
      </c>
      <c r="R5" s="37" t="s">
        <v>117</v>
      </c>
      <c r="S5" s="37" t="s">
        <v>117</v>
      </c>
      <c r="T5" s="37" t="s">
        <v>117</v>
      </c>
      <c r="U5" s="37" t="s">
        <v>117</v>
      </c>
      <c r="V5" s="37" t="s">
        <v>117</v>
      </c>
      <c r="W5" s="37">
        <v>10</v>
      </c>
      <c r="X5" s="38" t="s">
        <v>117</v>
      </c>
      <c r="Y5" s="39">
        <v>28</v>
      </c>
      <c r="Z5" s="37">
        <v>22</v>
      </c>
      <c r="AA5" s="37" t="s">
        <v>117</v>
      </c>
      <c r="AB5" s="37" t="s">
        <v>117</v>
      </c>
      <c r="AC5" s="37" t="s">
        <v>117</v>
      </c>
      <c r="AD5" s="38">
        <v>19</v>
      </c>
      <c r="AE5" s="39">
        <v>13</v>
      </c>
      <c r="AF5" s="37">
        <v>14</v>
      </c>
      <c r="AG5" s="37">
        <v>9</v>
      </c>
      <c r="AH5" s="37">
        <v>11</v>
      </c>
      <c r="AI5" s="38" t="s">
        <v>117</v>
      </c>
      <c r="AJ5" s="39" t="s">
        <v>117</v>
      </c>
      <c r="AK5" s="37" t="s">
        <v>117</v>
      </c>
      <c r="AL5" s="37" t="s">
        <v>117</v>
      </c>
      <c r="AM5" s="37" t="s">
        <v>117</v>
      </c>
      <c r="AN5" s="37">
        <v>25</v>
      </c>
      <c r="AO5" s="37" t="s">
        <v>117</v>
      </c>
      <c r="AP5" s="37" t="s">
        <v>117</v>
      </c>
      <c r="AQ5" s="37">
        <v>20</v>
      </c>
      <c r="AR5" s="37">
        <v>13</v>
      </c>
      <c r="AS5" s="37" t="s">
        <v>117</v>
      </c>
      <c r="AT5" s="38">
        <v>16</v>
      </c>
      <c r="AU5" s="39">
        <v>28</v>
      </c>
      <c r="AV5" s="37" t="s">
        <v>117</v>
      </c>
      <c r="AW5" s="37">
        <v>28</v>
      </c>
      <c r="AX5" s="38" t="s">
        <v>117</v>
      </c>
      <c r="AY5" s="39" t="s">
        <v>117</v>
      </c>
      <c r="AZ5" s="37">
        <v>28</v>
      </c>
      <c r="BA5" s="37" t="s">
        <v>117</v>
      </c>
      <c r="BB5" s="37">
        <v>23</v>
      </c>
      <c r="BC5" s="37">
        <v>21</v>
      </c>
      <c r="BD5" s="37">
        <v>24</v>
      </c>
      <c r="BE5" s="37">
        <v>21</v>
      </c>
      <c r="BF5" s="37">
        <v>22</v>
      </c>
      <c r="BG5" s="37">
        <v>15</v>
      </c>
      <c r="BH5" s="37">
        <v>17</v>
      </c>
      <c r="BI5" s="38">
        <v>19</v>
      </c>
      <c r="BJ5" s="39">
        <v>23</v>
      </c>
      <c r="BK5" s="37">
        <v>12</v>
      </c>
      <c r="BL5" s="37">
        <v>13</v>
      </c>
      <c r="BM5" s="38">
        <v>12</v>
      </c>
      <c r="BN5" s="39" t="s">
        <v>117</v>
      </c>
      <c r="BO5" s="37" t="s">
        <v>117</v>
      </c>
      <c r="BP5" s="37" t="s">
        <v>117</v>
      </c>
      <c r="BQ5" s="37" t="s">
        <v>117</v>
      </c>
      <c r="BR5" s="37" t="s">
        <v>117</v>
      </c>
      <c r="BS5" s="37" t="s">
        <v>117</v>
      </c>
      <c r="BT5" s="37">
        <v>27</v>
      </c>
      <c r="BU5" s="38">
        <v>25</v>
      </c>
    </row>
    <row r="6" spans="1:73">
      <c r="A6" s="40" t="s">
        <v>118</v>
      </c>
      <c r="B6" s="41">
        <v>27</v>
      </c>
      <c r="C6" s="42">
        <v>27</v>
      </c>
      <c r="D6" s="42">
        <v>17</v>
      </c>
      <c r="E6" s="42">
        <v>17</v>
      </c>
      <c r="F6" s="42">
        <v>12</v>
      </c>
      <c r="G6" s="43">
        <v>27</v>
      </c>
      <c r="H6" s="41" t="s">
        <v>117</v>
      </c>
      <c r="I6" s="42" t="s">
        <v>117</v>
      </c>
      <c r="J6" s="42" t="s">
        <v>117</v>
      </c>
      <c r="K6" s="42" t="s">
        <v>117</v>
      </c>
      <c r="L6" s="42" t="s">
        <v>117</v>
      </c>
      <c r="M6" s="42" t="s">
        <v>117</v>
      </c>
      <c r="N6" s="42" t="s">
        <v>117</v>
      </c>
      <c r="O6" s="42" t="s">
        <v>117</v>
      </c>
      <c r="P6" s="42" t="s">
        <v>117</v>
      </c>
      <c r="Q6" s="42">
        <v>15</v>
      </c>
      <c r="R6" s="42" t="s">
        <v>117</v>
      </c>
      <c r="S6" s="42" t="s">
        <v>117</v>
      </c>
      <c r="T6" s="42">
        <v>17</v>
      </c>
      <c r="U6" s="42">
        <v>15</v>
      </c>
      <c r="V6" s="42" t="s">
        <v>117</v>
      </c>
      <c r="W6" s="42">
        <v>9</v>
      </c>
      <c r="X6" s="43" t="s">
        <v>117</v>
      </c>
      <c r="Y6" s="41">
        <v>27</v>
      </c>
      <c r="Z6" s="42">
        <v>21</v>
      </c>
      <c r="AA6" s="42" t="s">
        <v>117</v>
      </c>
      <c r="AB6" s="42" t="s">
        <v>117</v>
      </c>
      <c r="AC6" s="42" t="s">
        <v>117</v>
      </c>
      <c r="AD6" s="43">
        <v>18</v>
      </c>
      <c r="AE6" s="41">
        <v>12</v>
      </c>
      <c r="AF6" s="42">
        <v>13</v>
      </c>
      <c r="AG6" s="42">
        <v>8</v>
      </c>
      <c r="AH6" s="42">
        <v>10</v>
      </c>
      <c r="AI6" s="43">
        <v>6</v>
      </c>
      <c r="AJ6" s="41" t="s">
        <v>117</v>
      </c>
      <c r="AK6" s="42" t="s">
        <v>117</v>
      </c>
      <c r="AL6" s="42" t="s">
        <v>117</v>
      </c>
      <c r="AM6" s="42" t="s">
        <v>117</v>
      </c>
      <c r="AN6" s="42">
        <v>24</v>
      </c>
      <c r="AO6" s="42">
        <v>25</v>
      </c>
      <c r="AP6" s="42" t="s">
        <v>117</v>
      </c>
      <c r="AQ6" s="42">
        <v>19</v>
      </c>
      <c r="AR6" s="42">
        <v>12</v>
      </c>
      <c r="AS6" s="42" t="s">
        <v>117</v>
      </c>
      <c r="AT6" s="43">
        <v>15</v>
      </c>
      <c r="AU6" s="41">
        <v>27</v>
      </c>
      <c r="AV6" s="42" t="s">
        <v>117</v>
      </c>
      <c r="AW6" s="42">
        <v>27</v>
      </c>
      <c r="AX6" s="43" t="s">
        <v>117</v>
      </c>
      <c r="AY6" s="41" t="s">
        <v>117</v>
      </c>
      <c r="AZ6" s="42">
        <v>27</v>
      </c>
      <c r="BA6" s="42" t="s">
        <v>117</v>
      </c>
      <c r="BB6" s="42">
        <v>22</v>
      </c>
      <c r="BC6" s="42">
        <v>20</v>
      </c>
      <c r="BD6" s="42">
        <v>23</v>
      </c>
      <c r="BE6" s="42">
        <v>20</v>
      </c>
      <c r="BF6" s="42">
        <v>21</v>
      </c>
      <c r="BG6" s="42">
        <v>14</v>
      </c>
      <c r="BH6" s="42">
        <v>16</v>
      </c>
      <c r="BI6" s="43">
        <v>18</v>
      </c>
      <c r="BJ6" s="41">
        <v>22</v>
      </c>
      <c r="BK6" s="42">
        <v>11</v>
      </c>
      <c r="BL6" s="42">
        <v>12</v>
      </c>
      <c r="BM6" s="43">
        <v>11</v>
      </c>
      <c r="BN6" s="41" t="s">
        <v>117</v>
      </c>
      <c r="BO6" s="42" t="s">
        <v>117</v>
      </c>
      <c r="BP6" s="42" t="s">
        <v>117</v>
      </c>
      <c r="BQ6" s="42" t="s">
        <v>117</v>
      </c>
      <c r="BR6" s="42" t="s">
        <v>117</v>
      </c>
      <c r="BS6" s="42" t="s">
        <v>117</v>
      </c>
      <c r="BT6" s="42">
        <v>26</v>
      </c>
      <c r="BU6" s="43">
        <v>24</v>
      </c>
    </row>
    <row r="7" spans="1:73">
      <c r="A7" s="40" t="s">
        <v>119</v>
      </c>
      <c r="B7" s="41">
        <v>26</v>
      </c>
      <c r="C7" s="42">
        <v>26</v>
      </c>
      <c r="D7" s="42">
        <v>16</v>
      </c>
      <c r="E7" s="42">
        <v>16</v>
      </c>
      <c r="F7" s="42">
        <v>11</v>
      </c>
      <c r="G7" s="43">
        <v>26</v>
      </c>
      <c r="H7" s="41" t="s">
        <v>117</v>
      </c>
      <c r="I7" s="42" t="s">
        <v>117</v>
      </c>
      <c r="J7" s="42" t="s">
        <v>117</v>
      </c>
      <c r="K7" s="42" t="s">
        <v>117</v>
      </c>
      <c r="L7" s="42" t="s">
        <v>117</v>
      </c>
      <c r="M7" s="42" t="s">
        <v>117</v>
      </c>
      <c r="N7" s="42" t="s">
        <v>117</v>
      </c>
      <c r="O7" s="42" t="s">
        <v>117</v>
      </c>
      <c r="P7" s="42" t="s">
        <v>117</v>
      </c>
      <c r="Q7" s="42">
        <v>14</v>
      </c>
      <c r="R7" s="42" t="s">
        <v>117</v>
      </c>
      <c r="S7" s="42" t="s">
        <v>117</v>
      </c>
      <c r="T7" s="42">
        <v>16</v>
      </c>
      <c r="U7" s="42">
        <v>14</v>
      </c>
      <c r="V7" s="42" t="s">
        <v>117</v>
      </c>
      <c r="W7" s="42">
        <v>9</v>
      </c>
      <c r="X7" s="43" t="s">
        <v>117</v>
      </c>
      <c r="Y7" s="41">
        <v>26</v>
      </c>
      <c r="Z7" s="42">
        <v>20</v>
      </c>
      <c r="AA7" s="42" t="s">
        <v>117</v>
      </c>
      <c r="AB7" s="42">
        <v>10</v>
      </c>
      <c r="AC7" s="42" t="s">
        <v>117</v>
      </c>
      <c r="AD7" s="43">
        <v>17</v>
      </c>
      <c r="AE7" s="41">
        <v>11</v>
      </c>
      <c r="AF7" s="42">
        <v>12</v>
      </c>
      <c r="AG7" s="42">
        <v>7</v>
      </c>
      <c r="AH7" s="42">
        <v>9</v>
      </c>
      <c r="AI7" s="43">
        <v>5</v>
      </c>
      <c r="AJ7" s="41" t="s">
        <v>117</v>
      </c>
      <c r="AK7" s="42" t="s">
        <v>117</v>
      </c>
      <c r="AL7" s="42" t="s">
        <v>117</v>
      </c>
      <c r="AM7" s="42" t="s">
        <v>117</v>
      </c>
      <c r="AN7" s="42">
        <v>23</v>
      </c>
      <c r="AO7" s="42">
        <v>24</v>
      </c>
      <c r="AP7" s="42">
        <v>19</v>
      </c>
      <c r="AQ7" s="42">
        <v>18</v>
      </c>
      <c r="AR7" s="42">
        <v>11</v>
      </c>
      <c r="AS7" s="42" t="s">
        <v>117</v>
      </c>
      <c r="AT7" s="43">
        <v>14</v>
      </c>
      <c r="AU7" s="41">
        <v>26</v>
      </c>
      <c r="AV7" s="42" t="s">
        <v>117</v>
      </c>
      <c r="AW7" s="42">
        <v>26</v>
      </c>
      <c r="AX7" s="43" t="s">
        <v>117</v>
      </c>
      <c r="AY7" s="41" t="s">
        <v>117</v>
      </c>
      <c r="AZ7" s="42">
        <v>26</v>
      </c>
      <c r="BA7" s="42" t="s">
        <v>117</v>
      </c>
      <c r="BB7" s="42">
        <v>21</v>
      </c>
      <c r="BC7" s="42">
        <v>19</v>
      </c>
      <c r="BD7" s="42">
        <v>22</v>
      </c>
      <c r="BE7" s="42">
        <v>19</v>
      </c>
      <c r="BF7" s="42">
        <v>20</v>
      </c>
      <c r="BG7" s="42">
        <v>13</v>
      </c>
      <c r="BH7" s="42">
        <v>15</v>
      </c>
      <c r="BI7" s="43">
        <v>17</v>
      </c>
      <c r="BJ7" s="41">
        <v>21</v>
      </c>
      <c r="BK7" s="42">
        <v>10</v>
      </c>
      <c r="BL7" s="42">
        <v>11</v>
      </c>
      <c r="BM7" s="43">
        <v>10</v>
      </c>
      <c r="BN7" s="41" t="s">
        <v>117</v>
      </c>
      <c r="BO7" s="42" t="s">
        <v>117</v>
      </c>
      <c r="BP7" s="42" t="s">
        <v>117</v>
      </c>
      <c r="BQ7" s="42" t="s">
        <v>117</v>
      </c>
      <c r="BR7" s="42" t="s">
        <v>117</v>
      </c>
      <c r="BS7" s="42" t="s">
        <v>117</v>
      </c>
      <c r="BT7" s="42">
        <v>25</v>
      </c>
      <c r="BU7" s="43">
        <v>23</v>
      </c>
    </row>
    <row r="8" spans="1:73">
      <c r="A8" s="40" t="s">
        <v>120</v>
      </c>
      <c r="B8" s="41">
        <v>25</v>
      </c>
      <c r="C8" s="42">
        <v>25</v>
      </c>
      <c r="D8" s="42">
        <v>15</v>
      </c>
      <c r="E8" s="42">
        <v>15</v>
      </c>
      <c r="F8" s="42">
        <v>10</v>
      </c>
      <c r="G8" s="43">
        <v>25</v>
      </c>
      <c r="H8" s="41" t="s">
        <v>117</v>
      </c>
      <c r="I8" s="42" t="s">
        <v>117</v>
      </c>
      <c r="J8" s="42" t="s">
        <v>117</v>
      </c>
      <c r="K8" s="42" t="s">
        <v>117</v>
      </c>
      <c r="L8" s="42" t="s">
        <v>117</v>
      </c>
      <c r="M8" s="42" t="s">
        <v>117</v>
      </c>
      <c r="N8" s="42" t="s">
        <v>117</v>
      </c>
      <c r="O8" s="42" t="s">
        <v>117</v>
      </c>
      <c r="P8" s="42" t="s">
        <v>117</v>
      </c>
      <c r="Q8" s="42">
        <v>13</v>
      </c>
      <c r="R8" s="42" t="s">
        <v>117</v>
      </c>
      <c r="S8" s="42" t="s">
        <v>117</v>
      </c>
      <c r="T8" s="42">
        <v>15</v>
      </c>
      <c r="U8" s="42">
        <v>13</v>
      </c>
      <c r="V8" s="42">
        <v>13</v>
      </c>
      <c r="W8" s="42">
        <v>8</v>
      </c>
      <c r="X8" s="43">
        <v>11</v>
      </c>
      <c r="Y8" s="41">
        <v>25</v>
      </c>
      <c r="Z8" s="42">
        <v>19</v>
      </c>
      <c r="AA8" s="42" t="s">
        <v>117</v>
      </c>
      <c r="AB8" s="42">
        <v>9</v>
      </c>
      <c r="AC8" s="42">
        <v>12</v>
      </c>
      <c r="AD8" s="43">
        <v>16</v>
      </c>
      <c r="AE8" s="41">
        <v>10</v>
      </c>
      <c r="AF8" s="42">
        <v>11</v>
      </c>
      <c r="AG8" s="42">
        <v>6</v>
      </c>
      <c r="AH8" s="42">
        <v>8</v>
      </c>
      <c r="AI8" s="43">
        <v>5</v>
      </c>
      <c r="AJ8" s="41" t="s">
        <v>117</v>
      </c>
      <c r="AK8" s="42" t="s">
        <v>117</v>
      </c>
      <c r="AL8" s="42" t="s">
        <v>117</v>
      </c>
      <c r="AM8" s="42" t="s">
        <v>117</v>
      </c>
      <c r="AN8" s="42">
        <v>22</v>
      </c>
      <c r="AO8" s="42">
        <v>23</v>
      </c>
      <c r="AP8" s="42">
        <v>18</v>
      </c>
      <c r="AQ8" s="42">
        <v>17</v>
      </c>
      <c r="AR8" s="42">
        <v>10</v>
      </c>
      <c r="AS8" s="42">
        <v>16</v>
      </c>
      <c r="AT8" s="43">
        <v>13</v>
      </c>
      <c r="AU8" s="41">
        <v>25</v>
      </c>
      <c r="AV8" s="42" t="s">
        <v>117</v>
      </c>
      <c r="AW8" s="42">
        <v>25</v>
      </c>
      <c r="AX8" s="43" t="s">
        <v>117</v>
      </c>
      <c r="AY8" s="41" t="s">
        <v>117</v>
      </c>
      <c r="AZ8" s="42">
        <v>25</v>
      </c>
      <c r="BA8" s="42" t="s">
        <v>117</v>
      </c>
      <c r="BB8" s="42">
        <v>20</v>
      </c>
      <c r="BC8" s="42">
        <v>18</v>
      </c>
      <c r="BD8" s="42">
        <v>21</v>
      </c>
      <c r="BE8" s="42">
        <v>18</v>
      </c>
      <c r="BF8" s="42">
        <v>19</v>
      </c>
      <c r="BG8" s="42">
        <v>12</v>
      </c>
      <c r="BH8" s="42">
        <v>14</v>
      </c>
      <c r="BI8" s="43">
        <v>16</v>
      </c>
      <c r="BJ8" s="41">
        <v>20</v>
      </c>
      <c r="BK8" s="42">
        <v>9</v>
      </c>
      <c r="BL8" s="42">
        <v>10</v>
      </c>
      <c r="BM8" s="43">
        <v>9</v>
      </c>
      <c r="BN8" s="41" t="s">
        <v>117</v>
      </c>
      <c r="BO8" s="42" t="s">
        <v>117</v>
      </c>
      <c r="BP8" s="42" t="s">
        <v>117</v>
      </c>
      <c r="BQ8" s="42" t="s">
        <v>117</v>
      </c>
      <c r="BR8" s="42" t="s">
        <v>117</v>
      </c>
      <c r="BS8" s="42">
        <v>25</v>
      </c>
      <c r="BT8" s="42">
        <v>24</v>
      </c>
      <c r="BU8" s="43">
        <v>22</v>
      </c>
    </row>
    <row r="9" spans="1:73">
      <c r="A9" s="40" t="s">
        <v>121</v>
      </c>
      <c r="B9" s="41">
        <v>24</v>
      </c>
      <c r="C9" s="42">
        <v>24</v>
      </c>
      <c r="D9" s="42">
        <v>14</v>
      </c>
      <c r="E9" s="42">
        <v>14</v>
      </c>
      <c r="F9" s="42">
        <v>9</v>
      </c>
      <c r="G9" s="43">
        <v>24</v>
      </c>
      <c r="H9" s="41" t="s">
        <v>117</v>
      </c>
      <c r="I9" s="42" t="s">
        <v>117</v>
      </c>
      <c r="J9" s="42" t="s">
        <v>117</v>
      </c>
      <c r="K9" s="42" t="s">
        <v>117</v>
      </c>
      <c r="L9" s="42" t="s">
        <v>117</v>
      </c>
      <c r="M9" s="42" t="s">
        <v>117</v>
      </c>
      <c r="N9" s="42" t="s">
        <v>117</v>
      </c>
      <c r="O9" s="42">
        <v>12</v>
      </c>
      <c r="P9" s="42" t="s">
        <v>117</v>
      </c>
      <c r="Q9" s="42">
        <v>12</v>
      </c>
      <c r="R9" s="42" t="s">
        <v>117</v>
      </c>
      <c r="S9" s="42" t="s">
        <v>117</v>
      </c>
      <c r="T9" s="42">
        <v>14</v>
      </c>
      <c r="U9" s="42">
        <v>12</v>
      </c>
      <c r="V9" s="42">
        <v>12</v>
      </c>
      <c r="W9" s="42">
        <v>8</v>
      </c>
      <c r="X9" s="43">
        <v>10</v>
      </c>
      <c r="Y9" s="41">
        <v>24</v>
      </c>
      <c r="Z9" s="42">
        <v>18</v>
      </c>
      <c r="AA9" s="42">
        <v>9</v>
      </c>
      <c r="AB9" s="42">
        <v>9</v>
      </c>
      <c r="AC9" s="42">
        <v>11</v>
      </c>
      <c r="AD9" s="43">
        <v>15</v>
      </c>
      <c r="AE9" s="41">
        <v>9</v>
      </c>
      <c r="AF9" s="42">
        <v>10</v>
      </c>
      <c r="AG9" s="42">
        <v>5</v>
      </c>
      <c r="AH9" s="42">
        <v>7</v>
      </c>
      <c r="AI9" s="43">
        <v>4</v>
      </c>
      <c r="AJ9" s="41" t="s">
        <v>117</v>
      </c>
      <c r="AK9" s="42" t="s">
        <v>117</v>
      </c>
      <c r="AL9" s="42" t="s">
        <v>117</v>
      </c>
      <c r="AM9" s="42" t="s">
        <v>117</v>
      </c>
      <c r="AN9" s="42">
        <v>21</v>
      </c>
      <c r="AO9" s="42">
        <v>22</v>
      </c>
      <c r="AP9" s="42">
        <v>17</v>
      </c>
      <c r="AQ9" s="42">
        <v>16</v>
      </c>
      <c r="AR9" s="42">
        <v>9</v>
      </c>
      <c r="AS9" s="42">
        <v>15</v>
      </c>
      <c r="AT9" s="43">
        <v>12</v>
      </c>
      <c r="AU9" s="41">
        <v>24</v>
      </c>
      <c r="AV9" s="42" t="s">
        <v>117</v>
      </c>
      <c r="AW9" s="42">
        <v>24</v>
      </c>
      <c r="AX9" s="43">
        <v>24</v>
      </c>
      <c r="AY9" s="41" t="s">
        <v>117</v>
      </c>
      <c r="AZ9" s="42">
        <v>24</v>
      </c>
      <c r="BA9" s="42">
        <v>15</v>
      </c>
      <c r="BB9" s="42">
        <v>19</v>
      </c>
      <c r="BC9" s="42">
        <v>17</v>
      </c>
      <c r="BD9" s="42">
        <v>20</v>
      </c>
      <c r="BE9" s="42">
        <v>17</v>
      </c>
      <c r="BF9" s="42">
        <v>18</v>
      </c>
      <c r="BG9" s="42">
        <v>11</v>
      </c>
      <c r="BH9" s="42">
        <v>13</v>
      </c>
      <c r="BI9" s="43">
        <v>15</v>
      </c>
      <c r="BJ9" s="41">
        <v>19</v>
      </c>
      <c r="BK9" s="42">
        <v>8</v>
      </c>
      <c r="BL9" s="42">
        <v>9</v>
      </c>
      <c r="BM9" s="43">
        <v>8</v>
      </c>
      <c r="BN9" s="41" t="s">
        <v>117</v>
      </c>
      <c r="BO9" s="42" t="s">
        <v>117</v>
      </c>
      <c r="BP9" s="42" t="s">
        <v>117</v>
      </c>
      <c r="BQ9" s="42" t="s">
        <v>117</v>
      </c>
      <c r="BR9" s="42">
        <v>24</v>
      </c>
      <c r="BS9" s="42">
        <v>24</v>
      </c>
      <c r="BT9" s="42">
        <v>23</v>
      </c>
      <c r="BU9" s="43">
        <v>21</v>
      </c>
    </row>
    <row r="10" spans="1:73">
      <c r="A10" s="40" t="s">
        <v>122</v>
      </c>
      <c r="B10" s="41">
        <v>23</v>
      </c>
      <c r="C10" s="42">
        <v>23</v>
      </c>
      <c r="D10" s="42">
        <v>13</v>
      </c>
      <c r="E10" s="42">
        <v>13</v>
      </c>
      <c r="F10" s="42">
        <v>8</v>
      </c>
      <c r="G10" s="43">
        <v>23</v>
      </c>
      <c r="H10" s="41" t="s">
        <v>117</v>
      </c>
      <c r="I10" s="42" t="s">
        <v>117</v>
      </c>
      <c r="J10" s="42" t="s">
        <v>117</v>
      </c>
      <c r="K10" s="42" t="s">
        <v>117</v>
      </c>
      <c r="L10" s="42" t="s">
        <v>117</v>
      </c>
      <c r="M10" s="42" t="s">
        <v>117</v>
      </c>
      <c r="N10" s="42">
        <v>14</v>
      </c>
      <c r="O10" s="42">
        <v>11</v>
      </c>
      <c r="P10" s="42" t="s">
        <v>117</v>
      </c>
      <c r="Q10" s="42">
        <v>11</v>
      </c>
      <c r="R10" s="42" t="s">
        <v>117</v>
      </c>
      <c r="S10" s="42" t="s">
        <v>117</v>
      </c>
      <c r="T10" s="42">
        <v>13</v>
      </c>
      <c r="U10" s="42">
        <v>11</v>
      </c>
      <c r="V10" s="42">
        <v>11</v>
      </c>
      <c r="W10" s="42">
        <v>7</v>
      </c>
      <c r="X10" s="43">
        <v>9</v>
      </c>
      <c r="Y10" s="41">
        <v>23</v>
      </c>
      <c r="Z10" s="42">
        <v>17</v>
      </c>
      <c r="AA10" s="42">
        <v>8</v>
      </c>
      <c r="AB10" s="42">
        <v>8</v>
      </c>
      <c r="AC10" s="42">
        <v>10</v>
      </c>
      <c r="AD10" s="43">
        <v>14</v>
      </c>
      <c r="AE10" s="41">
        <v>8</v>
      </c>
      <c r="AF10" s="42">
        <v>9</v>
      </c>
      <c r="AG10" s="42">
        <v>4</v>
      </c>
      <c r="AH10" s="42">
        <v>6</v>
      </c>
      <c r="AI10" s="43">
        <v>4</v>
      </c>
      <c r="AJ10" s="41" t="s">
        <v>117</v>
      </c>
      <c r="AK10" s="42" t="s">
        <v>117</v>
      </c>
      <c r="AL10" s="42" t="s">
        <v>117</v>
      </c>
      <c r="AM10" s="42" t="s">
        <v>117</v>
      </c>
      <c r="AN10" s="42">
        <v>20</v>
      </c>
      <c r="AO10" s="42">
        <v>21</v>
      </c>
      <c r="AP10" s="42">
        <v>16</v>
      </c>
      <c r="AQ10" s="42">
        <v>15</v>
      </c>
      <c r="AR10" s="42">
        <v>8</v>
      </c>
      <c r="AS10" s="42">
        <v>14</v>
      </c>
      <c r="AT10" s="43">
        <v>11</v>
      </c>
      <c r="AU10" s="41">
        <v>23</v>
      </c>
      <c r="AV10" s="42" t="s">
        <v>117</v>
      </c>
      <c r="AW10" s="42">
        <v>23</v>
      </c>
      <c r="AX10" s="43">
        <v>23</v>
      </c>
      <c r="AY10" s="41" t="s">
        <v>117</v>
      </c>
      <c r="AZ10" s="42">
        <v>23</v>
      </c>
      <c r="BA10" s="42">
        <v>14</v>
      </c>
      <c r="BB10" s="42">
        <v>18</v>
      </c>
      <c r="BC10" s="42">
        <v>16</v>
      </c>
      <c r="BD10" s="42">
        <v>19</v>
      </c>
      <c r="BE10" s="42">
        <v>16</v>
      </c>
      <c r="BF10" s="42">
        <v>17</v>
      </c>
      <c r="BG10" s="42">
        <v>10</v>
      </c>
      <c r="BH10" s="42">
        <v>12</v>
      </c>
      <c r="BI10" s="43">
        <v>14</v>
      </c>
      <c r="BJ10" s="41">
        <v>18</v>
      </c>
      <c r="BK10" s="42">
        <v>7</v>
      </c>
      <c r="BL10" s="42">
        <v>8</v>
      </c>
      <c r="BM10" s="43">
        <v>7</v>
      </c>
      <c r="BN10" s="41" t="s">
        <v>117</v>
      </c>
      <c r="BO10" s="42">
        <v>19</v>
      </c>
      <c r="BP10" s="42">
        <v>13</v>
      </c>
      <c r="BQ10" s="42">
        <v>17</v>
      </c>
      <c r="BR10" s="42">
        <v>23</v>
      </c>
      <c r="BS10" s="42">
        <v>23</v>
      </c>
      <c r="BT10" s="42">
        <v>22</v>
      </c>
      <c r="BU10" s="43">
        <v>20</v>
      </c>
    </row>
    <row r="11" spans="1:73">
      <c r="A11" s="40" t="s">
        <v>123</v>
      </c>
      <c r="B11" s="41">
        <v>22</v>
      </c>
      <c r="C11" s="42">
        <v>22</v>
      </c>
      <c r="D11" s="42">
        <v>12</v>
      </c>
      <c r="E11" s="42">
        <v>12</v>
      </c>
      <c r="F11" s="42">
        <v>7</v>
      </c>
      <c r="G11" s="43">
        <v>22</v>
      </c>
      <c r="H11" s="41" t="s">
        <v>117</v>
      </c>
      <c r="I11" s="42" t="s">
        <v>117</v>
      </c>
      <c r="J11" s="42" t="s">
        <v>117</v>
      </c>
      <c r="K11" s="42" t="s">
        <v>117</v>
      </c>
      <c r="L11" s="42">
        <v>18</v>
      </c>
      <c r="M11" s="42" t="s">
        <v>117</v>
      </c>
      <c r="N11" s="42">
        <v>13</v>
      </c>
      <c r="O11" s="42">
        <v>10</v>
      </c>
      <c r="P11" s="42">
        <v>11</v>
      </c>
      <c r="Q11" s="42">
        <v>10</v>
      </c>
      <c r="R11" s="42">
        <v>12</v>
      </c>
      <c r="S11" s="42">
        <v>11</v>
      </c>
      <c r="T11" s="42">
        <v>12</v>
      </c>
      <c r="U11" s="42">
        <v>10</v>
      </c>
      <c r="V11" s="42">
        <v>10</v>
      </c>
      <c r="W11" s="42">
        <v>6</v>
      </c>
      <c r="X11" s="43">
        <v>8</v>
      </c>
      <c r="Y11" s="41">
        <v>22</v>
      </c>
      <c r="Z11" s="42">
        <v>16</v>
      </c>
      <c r="AA11" s="42">
        <v>7</v>
      </c>
      <c r="AB11" s="42">
        <v>8</v>
      </c>
      <c r="AC11" s="42">
        <v>9</v>
      </c>
      <c r="AD11" s="43">
        <v>13</v>
      </c>
      <c r="AE11" s="41">
        <v>7</v>
      </c>
      <c r="AF11" s="42">
        <v>8</v>
      </c>
      <c r="AG11" s="42">
        <v>3</v>
      </c>
      <c r="AH11" s="42">
        <v>5</v>
      </c>
      <c r="AI11" s="43">
        <v>3</v>
      </c>
      <c r="AJ11" s="41" t="s">
        <v>117</v>
      </c>
      <c r="AK11" s="42" t="s">
        <v>117</v>
      </c>
      <c r="AL11" s="42" t="s">
        <v>117</v>
      </c>
      <c r="AM11" s="42" t="s">
        <v>117</v>
      </c>
      <c r="AN11" s="42">
        <v>19</v>
      </c>
      <c r="AO11" s="42">
        <v>20</v>
      </c>
      <c r="AP11" s="42">
        <v>15</v>
      </c>
      <c r="AQ11" s="42">
        <v>14</v>
      </c>
      <c r="AR11" s="42">
        <v>7</v>
      </c>
      <c r="AS11" s="42">
        <v>13</v>
      </c>
      <c r="AT11" s="43">
        <v>10</v>
      </c>
      <c r="AU11" s="41">
        <v>22</v>
      </c>
      <c r="AV11" s="42">
        <v>22</v>
      </c>
      <c r="AW11" s="42">
        <v>22</v>
      </c>
      <c r="AX11" s="43">
        <v>22</v>
      </c>
      <c r="AY11" s="41" t="s">
        <v>117</v>
      </c>
      <c r="AZ11" s="42">
        <v>22</v>
      </c>
      <c r="BA11" s="42">
        <v>13</v>
      </c>
      <c r="BB11" s="42">
        <v>17</v>
      </c>
      <c r="BC11" s="42">
        <v>15</v>
      </c>
      <c r="BD11" s="42">
        <v>18</v>
      </c>
      <c r="BE11" s="42">
        <v>15</v>
      </c>
      <c r="BF11" s="42">
        <v>16</v>
      </c>
      <c r="BG11" s="42">
        <v>9</v>
      </c>
      <c r="BH11" s="42">
        <v>11</v>
      </c>
      <c r="BI11" s="43">
        <v>13</v>
      </c>
      <c r="BJ11" s="41">
        <v>17</v>
      </c>
      <c r="BK11" s="42">
        <v>6</v>
      </c>
      <c r="BL11" s="42">
        <v>7</v>
      </c>
      <c r="BM11" s="43">
        <v>6</v>
      </c>
      <c r="BN11" s="41">
        <v>22</v>
      </c>
      <c r="BO11" s="42">
        <v>18</v>
      </c>
      <c r="BP11" s="42">
        <v>12</v>
      </c>
      <c r="BQ11" s="42">
        <v>16</v>
      </c>
      <c r="BR11" s="42">
        <v>22</v>
      </c>
      <c r="BS11" s="42">
        <v>22</v>
      </c>
      <c r="BT11" s="42">
        <v>21</v>
      </c>
      <c r="BU11" s="43">
        <v>19</v>
      </c>
    </row>
    <row r="12" spans="1:73">
      <c r="A12" s="40" t="s">
        <v>124</v>
      </c>
      <c r="B12" s="41">
        <v>21</v>
      </c>
      <c r="C12" s="42">
        <v>21</v>
      </c>
      <c r="D12" s="42">
        <v>11</v>
      </c>
      <c r="E12" s="42">
        <v>11</v>
      </c>
      <c r="F12" s="42">
        <v>6</v>
      </c>
      <c r="G12" s="43">
        <v>21</v>
      </c>
      <c r="H12" s="41" t="s">
        <v>117</v>
      </c>
      <c r="I12" s="42" t="s">
        <v>117</v>
      </c>
      <c r="J12" s="42" t="s">
        <v>117</v>
      </c>
      <c r="K12" s="42" t="s">
        <v>117</v>
      </c>
      <c r="L12" s="42">
        <v>17</v>
      </c>
      <c r="M12" s="42" t="s">
        <v>117</v>
      </c>
      <c r="N12" s="42">
        <v>12</v>
      </c>
      <c r="O12" s="42">
        <v>9</v>
      </c>
      <c r="P12" s="42">
        <v>10</v>
      </c>
      <c r="Q12" s="42">
        <v>9</v>
      </c>
      <c r="R12" s="42">
        <v>11</v>
      </c>
      <c r="S12" s="42">
        <v>10</v>
      </c>
      <c r="T12" s="42">
        <v>11</v>
      </c>
      <c r="U12" s="42">
        <v>9</v>
      </c>
      <c r="V12" s="42">
        <v>9</v>
      </c>
      <c r="W12" s="42">
        <v>5</v>
      </c>
      <c r="X12" s="43">
        <v>7</v>
      </c>
      <c r="Y12" s="41">
        <v>21</v>
      </c>
      <c r="Z12" s="42">
        <v>15</v>
      </c>
      <c r="AA12" s="42">
        <v>6</v>
      </c>
      <c r="AB12" s="42">
        <v>7</v>
      </c>
      <c r="AC12" s="42">
        <v>8</v>
      </c>
      <c r="AD12" s="43">
        <v>12</v>
      </c>
      <c r="AE12" s="41">
        <v>6</v>
      </c>
      <c r="AF12" s="42">
        <v>7</v>
      </c>
      <c r="AG12" s="42">
        <v>2</v>
      </c>
      <c r="AH12" s="42">
        <v>4</v>
      </c>
      <c r="AI12" s="43">
        <v>3</v>
      </c>
      <c r="AJ12" s="41" t="s">
        <v>117</v>
      </c>
      <c r="AK12" s="42" t="s">
        <v>117</v>
      </c>
      <c r="AL12" s="42" t="s">
        <v>117</v>
      </c>
      <c r="AM12" s="42" t="s">
        <v>117</v>
      </c>
      <c r="AN12" s="42">
        <v>18</v>
      </c>
      <c r="AO12" s="42">
        <v>19</v>
      </c>
      <c r="AP12" s="42">
        <v>14</v>
      </c>
      <c r="AQ12" s="42">
        <v>13</v>
      </c>
      <c r="AR12" s="42">
        <v>6</v>
      </c>
      <c r="AS12" s="42">
        <v>12</v>
      </c>
      <c r="AT12" s="43">
        <v>9</v>
      </c>
      <c r="AU12" s="41">
        <v>21</v>
      </c>
      <c r="AV12" s="42">
        <v>21</v>
      </c>
      <c r="AW12" s="42">
        <v>21</v>
      </c>
      <c r="AX12" s="43">
        <v>21</v>
      </c>
      <c r="AY12" s="41" t="s">
        <v>117</v>
      </c>
      <c r="AZ12" s="42">
        <v>21</v>
      </c>
      <c r="BA12" s="42">
        <v>12</v>
      </c>
      <c r="BB12" s="42">
        <v>16</v>
      </c>
      <c r="BC12" s="42">
        <v>14</v>
      </c>
      <c r="BD12" s="42">
        <v>17</v>
      </c>
      <c r="BE12" s="42">
        <v>14</v>
      </c>
      <c r="BF12" s="42">
        <v>15</v>
      </c>
      <c r="BG12" s="42">
        <v>8</v>
      </c>
      <c r="BH12" s="42">
        <v>10</v>
      </c>
      <c r="BI12" s="43">
        <v>12</v>
      </c>
      <c r="BJ12" s="41">
        <v>16</v>
      </c>
      <c r="BK12" s="42">
        <v>6</v>
      </c>
      <c r="BL12" s="42">
        <v>6</v>
      </c>
      <c r="BM12" s="43">
        <v>5</v>
      </c>
      <c r="BN12" s="41">
        <v>21</v>
      </c>
      <c r="BO12" s="42">
        <v>17</v>
      </c>
      <c r="BP12" s="42">
        <v>11</v>
      </c>
      <c r="BQ12" s="42">
        <v>15</v>
      </c>
      <c r="BR12" s="42">
        <v>21</v>
      </c>
      <c r="BS12" s="42">
        <v>21</v>
      </c>
      <c r="BT12" s="42">
        <v>20</v>
      </c>
      <c r="BU12" s="43">
        <v>18</v>
      </c>
    </row>
    <row r="13" spans="1:73">
      <c r="A13" s="44" t="s">
        <v>125</v>
      </c>
      <c r="B13" s="41">
        <v>20</v>
      </c>
      <c r="C13" s="42">
        <v>20</v>
      </c>
      <c r="D13" s="42">
        <v>10</v>
      </c>
      <c r="E13" s="42">
        <v>10</v>
      </c>
      <c r="F13" s="42">
        <v>5</v>
      </c>
      <c r="G13" s="43">
        <v>20</v>
      </c>
      <c r="H13" s="41" t="s">
        <v>117</v>
      </c>
      <c r="I13" s="42" t="s">
        <v>117</v>
      </c>
      <c r="J13" s="42" t="s">
        <v>117</v>
      </c>
      <c r="K13" s="42" t="s">
        <v>117</v>
      </c>
      <c r="L13" s="42">
        <v>16</v>
      </c>
      <c r="M13" s="42" t="s">
        <v>117</v>
      </c>
      <c r="N13" s="42">
        <v>11</v>
      </c>
      <c r="O13" s="42">
        <v>8</v>
      </c>
      <c r="P13" s="42">
        <v>9</v>
      </c>
      <c r="Q13" s="42">
        <v>8</v>
      </c>
      <c r="R13" s="42">
        <v>10</v>
      </c>
      <c r="S13" s="42">
        <v>9</v>
      </c>
      <c r="T13" s="42">
        <v>10</v>
      </c>
      <c r="U13" s="42">
        <v>8</v>
      </c>
      <c r="V13" s="42">
        <v>8</v>
      </c>
      <c r="W13" s="42">
        <v>4</v>
      </c>
      <c r="X13" s="43">
        <v>6</v>
      </c>
      <c r="Y13" s="41">
        <v>20</v>
      </c>
      <c r="Z13" s="42">
        <v>14</v>
      </c>
      <c r="AA13" s="42">
        <v>6</v>
      </c>
      <c r="AB13" s="42">
        <v>7</v>
      </c>
      <c r="AC13" s="42">
        <v>7</v>
      </c>
      <c r="AD13" s="43">
        <v>11</v>
      </c>
      <c r="AE13" s="41">
        <v>5</v>
      </c>
      <c r="AF13" s="42">
        <v>6</v>
      </c>
      <c r="AG13" s="42">
        <v>1</v>
      </c>
      <c r="AH13" s="42">
        <v>3</v>
      </c>
      <c r="AI13" s="43">
        <v>2</v>
      </c>
      <c r="AJ13" s="41" t="s">
        <v>117</v>
      </c>
      <c r="AK13" s="42" t="s">
        <v>117</v>
      </c>
      <c r="AL13" s="42" t="s">
        <v>117</v>
      </c>
      <c r="AM13" s="42" t="s">
        <v>117</v>
      </c>
      <c r="AN13" s="42">
        <v>17</v>
      </c>
      <c r="AO13" s="42">
        <v>18</v>
      </c>
      <c r="AP13" s="42">
        <v>13</v>
      </c>
      <c r="AQ13" s="42">
        <v>12</v>
      </c>
      <c r="AR13" s="42">
        <v>5</v>
      </c>
      <c r="AS13" s="42">
        <v>11</v>
      </c>
      <c r="AT13" s="43">
        <v>8</v>
      </c>
      <c r="AU13" s="41">
        <v>20</v>
      </c>
      <c r="AV13" s="42">
        <v>20</v>
      </c>
      <c r="AW13" s="42">
        <v>20</v>
      </c>
      <c r="AX13" s="43">
        <v>20</v>
      </c>
      <c r="AY13" s="41" t="s">
        <v>117</v>
      </c>
      <c r="AZ13" s="42">
        <v>20</v>
      </c>
      <c r="BA13" s="42">
        <v>11</v>
      </c>
      <c r="BB13" s="42">
        <v>15</v>
      </c>
      <c r="BC13" s="42">
        <v>13</v>
      </c>
      <c r="BD13" s="42">
        <v>16</v>
      </c>
      <c r="BE13" s="42">
        <v>13</v>
      </c>
      <c r="BF13" s="42">
        <v>14</v>
      </c>
      <c r="BG13" s="42">
        <v>7</v>
      </c>
      <c r="BH13" s="42">
        <v>9</v>
      </c>
      <c r="BI13" s="43">
        <v>11</v>
      </c>
      <c r="BJ13" s="41">
        <v>15</v>
      </c>
      <c r="BK13" s="42">
        <v>5</v>
      </c>
      <c r="BL13" s="42">
        <v>5</v>
      </c>
      <c r="BM13" s="43">
        <v>4</v>
      </c>
      <c r="BN13" s="41">
        <v>20</v>
      </c>
      <c r="BO13" s="42">
        <v>16</v>
      </c>
      <c r="BP13" s="42">
        <v>10</v>
      </c>
      <c r="BQ13" s="42">
        <v>14</v>
      </c>
      <c r="BR13" s="42">
        <v>20</v>
      </c>
      <c r="BS13" s="42">
        <v>20</v>
      </c>
      <c r="BT13" s="42">
        <v>19</v>
      </c>
      <c r="BU13" s="43">
        <v>17</v>
      </c>
    </row>
    <row r="14" spans="1:73">
      <c r="A14" s="40" t="s">
        <v>126</v>
      </c>
      <c r="B14" s="45">
        <v>19</v>
      </c>
      <c r="C14" s="42">
        <v>19</v>
      </c>
      <c r="D14" s="42">
        <v>9</v>
      </c>
      <c r="E14" s="42">
        <v>9</v>
      </c>
      <c r="F14" s="42">
        <v>4</v>
      </c>
      <c r="G14" s="43">
        <v>19</v>
      </c>
      <c r="H14" s="41" t="s">
        <v>117</v>
      </c>
      <c r="I14" s="42" t="s">
        <v>117</v>
      </c>
      <c r="J14" s="42" t="s">
        <v>117</v>
      </c>
      <c r="K14" s="42" t="s">
        <v>117</v>
      </c>
      <c r="L14" s="42">
        <v>15</v>
      </c>
      <c r="M14" s="42" t="s">
        <v>117</v>
      </c>
      <c r="N14" s="42">
        <v>10</v>
      </c>
      <c r="O14" s="42">
        <v>7</v>
      </c>
      <c r="P14" s="42">
        <v>8</v>
      </c>
      <c r="Q14" s="42">
        <v>7</v>
      </c>
      <c r="R14" s="42">
        <v>9</v>
      </c>
      <c r="S14" s="42">
        <v>8</v>
      </c>
      <c r="T14" s="42">
        <v>9</v>
      </c>
      <c r="U14" s="42">
        <v>7</v>
      </c>
      <c r="V14" s="42">
        <v>7</v>
      </c>
      <c r="W14" s="42">
        <v>3</v>
      </c>
      <c r="X14" s="43">
        <v>5</v>
      </c>
      <c r="Y14" s="41">
        <v>19</v>
      </c>
      <c r="Z14" s="42">
        <v>13</v>
      </c>
      <c r="AA14" s="42">
        <v>5</v>
      </c>
      <c r="AB14" s="42">
        <v>6</v>
      </c>
      <c r="AC14" s="42">
        <v>6</v>
      </c>
      <c r="AD14" s="43">
        <v>10</v>
      </c>
      <c r="AE14" s="41">
        <v>4</v>
      </c>
      <c r="AF14" s="42">
        <v>5</v>
      </c>
      <c r="AG14" s="42" t="s">
        <v>117</v>
      </c>
      <c r="AH14" s="42">
        <v>2</v>
      </c>
      <c r="AI14" s="43">
        <v>2</v>
      </c>
      <c r="AJ14" s="41" t="s">
        <v>117</v>
      </c>
      <c r="AK14" s="42" t="s">
        <v>117</v>
      </c>
      <c r="AL14" s="42" t="s">
        <v>117</v>
      </c>
      <c r="AM14" s="42" t="s">
        <v>117</v>
      </c>
      <c r="AN14" s="42">
        <v>16</v>
      </c>
      <c r="AO14" s="42">
        <v>17</v>
      </c>
      <c r="AP14" s="42">
        <v>12</v>
      </c>
      <c r="AQ14" s="42">
        <v>11</v>
      </c>
      <c r="AR14" s="42">
        <v>4</v>
      </c>
      <c r="AS14" s="42">
        <v>10</v>
      </c>
      <c r="AT14" s="43">
        <v>7</v>
      </c>
      <c r="AU14" s="41">
        <v>19</v>
      </c>
      <c r="AV14" s="42">
        <v>19</v>
      </c>
      <c r="AW14" s="42">
        <v>19</v>
      </c>
      <c r="AX14" s="43">
        <v>19</v>
      </c>
      <c r="AY14" s="41" t="s">
        <v>117</v>
      </c>
      <c r="AZ14" s="42">
        <v>19</v>
      </c>
      <c r="BA14" s="42">
        <v>10</v>
      </c>
      <c r="BB14" s="42">
        <v>14</v>
      </c>
      <c r="BC14" s="42">
        <v>12</v>
      </c>
      <c r="BD14" s="42">
        <v>15</v>
      </c>
      <c r="BE14" s="42">
        <v>12</v>
      </c>
      <c r="BF14" s="42">
        <v>13</v>
      </c>
      <c r="BG14" s="42">
        <v>6</v>
      </c>
      <c r="BH14" s="42">
        <v>8</v>
      </c>
      <c r="BI14" s="43">
        <v>10</v>
      </c>
      <c r="BJ14" s="41">
        <v>14</v>
      </c>
      <c r="BK14" s="42">
        <v>4</v>
      </c>
      <c r="BL14" s="42">
        <v>4</v>
      </c>
      <c r="BM14" s="43">
        <v>3</v>
      </c>
      <c r="BN14" s="41">
        <v>19</v>
      </c>
      <c r="BO14" s="42">
        <v>15</v>
      </c>
      <c r="BP14" s="42">
        <v>9</v>
      </c>
      <c r="BQ14" s="42">
        <v>13</v>
      </c>
      <c r="BR14" s="42">
        <v>19</v>
      </c>
      <c r="BS14" s="42">
        <v>19</v>
      </c>
      <c r="BT14" s="42">
        <v>18</v>
      </c>
      <c r="BU14" s="43">
        <v>16</v>
      </c>
    </row>
    <row r="15" spans="1:73">
      <c r="A15" s="46" t="s">
        <v>127</v>
      </c>
      <c r="B15" s="41">
        <v>18</v>
      </c>
      <c r="C15" s="42">
        <v>18</v>
      </c>
      <c r="D15" s="42">
        <v>9</v>
      </c>
      <c r="E15" s="42">
        <v>9</v>
      </c>
      <c r="F15" s="42">
        <v>4</v>
      </c>
      <c r="G15" s="43">
        <v>18</v>
      </c>
      <c r="H15" s="41" t="s">
        <v>117</v>
      </c>
      <c r="I15" s="42" t="s">
        <v>117</v>
      </c>
      <c r="J15" s="42" t="s">
        <v>117</v>
      </c>
      <c r="K15" s="42" t="s">
        <v>117</v>
      </c>
      <c r="L15" s="42">
        <v>14</v>
      </c>
      <c r="M15" s="42" t="s">
        <v>117</v>
      </c>
      <c r="N15" s="42">
        <v>9</v>
      </c>
      <c r="O15" s="42">
        <v>6</v>
      </c>
      <c r="P15" s="42">
        <v>7</v>
      </c>
      <c r="Q15" s="42">
        <v>6</v>
      </c>
      <c r="R15" s="42">
        <v>8</v>
      </c>
      <c r="S15" s="42">
        <v>7</v>
      </c>
      <c r="T15" s="42">
        <v>8</v>
      </c>
      <c r="U15" s="42">
        <v>6</v>
      </c>
      <c r="V15" s="42">
        <v>6</v>
      </c>
      <c r="W15" s="42">
        <v>3</v>
      </c>
      <c r="X15" s="43">
        <v>4</v>
      </c>
      <c r="Y15" s="41">
        <v>18</v>
      </c>
      <c r="Z15" s="42">
        <v>12</v>
      </c>
      <c r="AA15" s="42">
        <v>5</v>
      </c>
      <c r="AB15" s="42">
        <v>6</v>
      </c>
      <c r="AC15" s="42">
        <v>5</v>
      </c>
      <c r="AD15" s="43">
        <v>9</v>
      </c>
      <c r="AE15" s="41">
        <v>3</v>
      </c>
      <c r="AF15" s="42">
        <v>4</v>
      </c>
      <c r="AG15" s="42" t="s">
        <v>117</v>
      </c>
      <c r="AH15" s="42">
        <v>1</v>
      </c>
      <c r="AI15" s="43">
        <v>2</v>
      </c>
      <c r="AJ15" s="41" t="s">
        <v>117</v>
      </c>
      <c r="AK15" s="42" t="s">
        <v>117</v>
      </c>
      <c r="AL15" s="42" t="s">
        <v>117</v>
      </c>
      <c r="AM15" s="42" t="s">
        <v>117</v>
      </c>
      <c r="AN15" s="42">
        <v>15</v>
      </c>
      <c r="AO15" s="42">
        <v>16</v>
      </c>
      <c r="AP15" s="42">
        <v>11</v>
      </c>
      <c r="AQ15" s="42">
        <v>10</v>
      </c>
      <c r="AR15" s="42">
        <v>3</v>
      </c>
      <c r="AS15" s="42">
        <v>9</v>
      </c>
      <c r="AT15" s="43">
        <v>6</v>
      </c>
      <c r="AU15" s="41">
        <v>18</v>
      </c>
      <c r="AV15" s="42">
        <v>18</v>
      </c>
      <c r="AW15" s="42">
        <v>18</v>
      </c>
      <c r="AX15" s="43">
        <v>18</v>
      </c>
      <c r="AY15" s="41" t="s">
        <v>117</v>
      </c>
      <c r="AZ15" s="42">
        <v>18</v>
      </c>
      <c r="BA15" s="42">
        <v>10</v>
      </c>
      <c r="BB15" s="42">
        <v>13</v>
      </c>
      <c r="BC15" s="42">
        <v>11</v>
      </c>
      <c r="BD15" s="42">
        <v>14</v>
      </c>
      <c r="BE15" s="42">
        <v>11</v>
      </c>
      <c r="BF15" s="42">
        <v>12</v>
      </c>
      <c r="BG15" s="42">
        <v>5</v>
      </c>
      <c r="BH15" s="42">
        <v>7</v>
      </c>
      <c r="BI15" s="43">
        <v>9</v>
      </c>
      <c r="BJ15" s="41">
        <v>13</v>
      </c>
      <c r="BK15" s="42">
        <v>3</v>
      </c>
      <c r="BL15" s="42">
        <v>3</v>
      </c>
      <c r="BM15" s="43">
        <v>3</v>
      </c>
      <c r="BN15" s="41">
        <v>18</v>
      </c>
      <c r="BO15" s="42">
        <v>14</v>
      </c>
      <c r="BP15" s="42">
        <v>8</v>
      </c>
      <c r="BQ15" s="42">
        <v>12</v>
      </c>
      <c r="BR15" s="42">
        <v>18</v>
      </c>
      <c r="BS15" s="42">
        <v>18</v>
      </c>
      <c r="BT15" s="42">
        <v>17</v>
      </c>
      <c r="BU15" s="43">
        <v>15</v>
      </c>
    </row>
    <row r="16" spans="1:73">
      <c r="A16" s="40" t="s">
        <v>128</v>
      </c>
      <c r="B16" s="41">
        <v>17</v>
      </c>
      <c r="C16" s="42">
        <v>17</v>
      </c>
      <c r="D16" s="42">
        <v>8</v>
      </c>
      <c r="E16" s="42">
        <v>8</v>
      </c>
      <c r="F16" s="42">
        <v>4</v>
      </c>
      <c r="G16" s="43">
        <v>17</v>
      </c>
      <c r="H16" s="41" t="s">
        <v>117</v>
      </c>
      <c r="I16" s="42" t="s">
        <v>117</v>
      </c>
      <c r="J16" s="42" t="s">
        <v>117</v>
      </c>
      <c r="K16" s="42" t="s">
        <v>117</v>
      </c>
      <c r="L16" s="42">
        <v>13</v>
      </c>
      <c r="M16" s="42" t="s">
        <v>117</v>
      </c>
      <c r="N16" s="42">
        <v>8</v>
      </c>
      <c r="O16" s="42">
        <v>5</v>
      </c>
      <c r="P16" s="42">
        <v>6</v>
      </c>
      <c r="Q16" s="42">
        <v>5</v>
      </c>
      <c r="R16" s="42">
        <v>7</v>
      </c>
      <c r="S16" s="42">
        <v>6</v>
      </c>
      <c r="T16" s="42">
        <v>7</v>
      </c>
      <c r="U16" s="42">
        <v>5</v>
      </c>
      <c r="V16" s="42">
        <v>5</v>
      </c>
      <c r="W16" s="42">
        <v>2</v>
      </c>
      <c r="X16" s="43">
        <v>4</v>
      </c>
      <c r="Y16" s="41">
        <v>17</v>
      </c>
      <c r="Z16" s="42">
        <v>11</v>
      </c>
      <c r="AA16" s="42">
        <v>4</v>
      </c>
      <c r="AB16" s="42">
        <v>5</v>
      </c>
      <c r="AC16" s="42">
        <v>4</v>
      </c>
      <c r="AD16" s="43">
        <v>8</v>
      </c>
      <c r="AE16" s="41">
        <v>2</v>
      </c>
      <c r="AF16" s="42">
        <v>3</v>
      </c>
      <c r="AG16" s="42" t="s">
        <v>117</v>
      </c>
      <c r="AH16" s="42" t="s">
        <v>117</v>
      </c>
      <c r="AI16" s="43">
        <v>1</v>
      </c>
      <c r="AJ16" s="41" t="s">
        <v>117</v>
      </c>
      <c r="AK16" s="42" t="s">
        <v>117</v>
      </c>
      <c r="AL16" s="42" t="s">
        <v>117</v>
      </c>
      <c r="AM16" s="42" t="s">
        <v>117</v>
      </c>
      <c r="AN16" s="42">
        <v>14</v>
      </c>
      <c r="AO16" s="42">
        <v>15</v>
      </c>
      <c r="AP16" s="42">
        <v>10</v>
      </c>
      <c r="AQ16" s="42">
        <v>9</v>
      </c>
      <c r="AR16" s="42">
        <v>2</v>
      </c>
      <c r="AS16" s="42">
        <v>8</v>
      </c>
      <c r="AT16" s="43">
        <v>5</v>
      </c>
      <c r="AU16" s="41">
        <v>17</v>
      </c>
      <c r="AV16" s="42">
        <v>17</v>
      </c>
      <c r="AW16" s="42">
        <v>17</v>
      </c>
      <c r="AX16" s="43">
        <v>17</v>
      </c>
      <c r="AY16" s="41" t="s">
        <v>117</v>
      </c>
      <c r="AZ16" s="42">
        <v>17</v>
      </c>
      <c r="BA16" s="42">
        <v>9</v>
      </c>
      <c r="BB16" s="42">
        <v>12</v>
      </c>
      <c r="BC16" s="42">
        <v>10</v>
      </c>
      <c r="BD16" s="42">
        <v>13</v>
      </c>
      <c r="BE16" s="42">
        <v>10</v>
      </c>
      <c r="BF16" s="42">
        <v>11</v>
      </c>
      <c r="BG16" s="42">
        <v>4</v>
      </c>
      <c r="BH16" s="42">
        <v>6</v>
      </c>
      <c r="BI16" s="43">
        <v>8</v>
      </c>
      <c r="BJ16" s="41">
        <v>12</v>
      </c>
      <c r="BK16" s="42">
        <v>3</v>
      </c>
      <c r="BL16" s="42">
        <v>2</v>
      </c>
      <c r="BM16" s="43">
        <v>2</v>
      </c>
      <c r="BN16" s="41">
        <v>17</v>
      </c>
      <c r="BO16" s="42">
        <v>13</v>
      </c>
      <c r="BP16" s="42">
        <v>7</v>
      </c>
      <c r="BQ16" s="42">
        <v>11</v>
      </c>
      <c r="BR16" s="42">
        <v>17</v>
      </c>
      <c r="BS16" s="42">
        <v>17</v>
      </c>
      <c r="BT16" s="42">
        <v>16</v>
      </c>
      <c r="BU16" s="43">
        <v>14</v>
      </c>
    </row>
    <row r="17" spans="1:73">
      <c r="A17" s="40" t="s">
        <v>129</v>
      </c>
      <c r="B17" s="41">
        <v>16</v>
      </c>
      <c r="C17" s="42">
        <v>16</v>
      </c>
      <c r="D17" s="42">
        <v>8</v>
      </c>
      <c r="E17" s="42">
        <v>8</v>
      </c>
      <c r="F17" s="42">
        <v>4</v>
      </c>
      <c r="G17" s="43">
        <v>16</v>
      </c>
      <c r="H17" s="41" t="s">
        <v>117</v>
      </c>
      <c r="I17" s="42" t="s">
        <v>117</v>
      </c>
      <c r="J17" s="42" t="s">
        <v>117</v>
      </c>
      <c r="K17" s="42">
        <v>14</v>
      </c>
      <c r="L17" s="42">
        <v>12</v>
      </c>
      <c r="M17" s="42" t="s">
        <v>117</v>
      </c>
      <c r="N17" s="42">
        <v>7</v>
      </c>
      <c r="O17" s="42">
        <v>4</v>
      </c>
      <c r="P17" s="42">
        <v>5</v>
      </c>
      <c r="Q17" s="42">
        <v>4</v>
      </c>
      <c r="R17" s="42">
        <v>6</v>
      </c>
      <c r="S17" s="42">
        <v>5</v>
      </c>
      <c r="T17" s="42">
        <v>7</v>
      </c>
      <c r="U17" s="42">
        <v>4</v>
      </c>
      <c r="V17" s="42">
        <v>4</v>
      </c>
      <c r="W17" s="42">
        <v>2</v>
      </c>
      <c r="X17" s="43">
        <v>3</v>
      </c>
      <c r="Y17" s="41">
        <v>16</v>
      </c>
      <c r="Z17" s="42">
        <v>10</v>
      </c>
      <c r="AA17" s="42">
        <v>4</v>
      </c>
      <c r="AB17" s="42">
        <v>4</v>
      </c>
      <c r="AC17" s="42">
        <v>3</v>
      </c>
      <c r="AD17" s="43">
        <v>7</v>
      </c>
      <c r="AE17" s="41">
        <v>1</v>
      </c>
      <c r="AF17" s="42">
        <v>2</v>
      </c>
      <c r="AG17" s="42" t="s">
        <v>117</v>
      </c>
      <c r="AH17" s="42" t="s">
        <v>117</v>
      </c>
      <c r="AI17" s="43">
        <v>1</v>
      </c>
      <c r="AJ17" s="41" t="s">
        <v>117</v>
      </c>
      <c r="AK17" s="42" t="s">
        <v>117</v>
      </c>
      <c r="AL17" s="42" t="s">
        <v>117</v>
      </c>
      <c r="AM17" s="42" t="s">
        <v>117</v>
      </c>
      <c r="AN17" s="42">
        <v>13</v>
      </c>
      <c r="AO17" s="42">
        <v>14</v>
      </c>
      <c r="AP17" s="42">
        <v>9</v>
      </c>
      <c r="AQ17" s="42">
        <v>8</v>
      </c>
      <c r="AR17" s="42">
        <v>1</v>
      </c>
      <c r="AS17" s="42">
        <v>7</v>
      </c>
      <c r="AT17" s="43">
        <v>4</v>
      </c>
      <c r="AU17" s="41">
        <v>16</v>
      </c>
      <c r="AV17" s="42">
        <v>16</v>
      </c>
      <c r="AW17" s="42">
        <v>16</v>
      </c>
      <c r="AX17" s="43">
        <v>16</v>
      </c>
      <c r="AY17" s="41">
        <v>16</v>
      </c>
      <c r="AZ17" s="42">
        <v>16</v>
      </c>
      <c r="BA17" s="42">
        <v>8</v>
      </c>
      <c r="BB17" s="42">
        <v>11</v>
      </c>
      <c r="BC17" s="42">
        <v>9</v>
      </c>
      <c r="BD17" s="42">
        <v>12</v>
      </c>
      <c r="BE17" s="42">
        <v>9</v>
      </c>
      <c r="BF17" s="42">
        <v>10</v>
      </c>
      <c r="BG17" s="42">
        <v>3</v>
      </c>
      <c r="BH17" s="42">
        <v>5</v>
      </c>
      <c r="BI17" s="43">
        <v>7</v>
      </c>
      <c r="BJ17" s="41">
        <v>11</v>
      </c>
      <c r="BK17" s="42">
        <v>3</v>
      </c>
      <c r="BL17" s="42">
        <v>1</v>
      </c>
      <c r="BM17" s="43">
        <v>2</v>
      </c>
      <c r="BN17" s="41">
        <v>16</v>
      </c>
      <c r="BO17" s="42">
        <v>12</v>
      </c>
      <c r="BP17" s="42">
        <v>6</v>
      </c>
      <c r="BQ17" s="42">
        <v>10</v>
      </c>
      <c r="BR17" s="42">
        <v>16</v>
      </c>
      <c r="BS17" s="42">
        <v>16</v>
      </c>
      <c r="BT17" s="42">
        <v>15</v>
      </c>
      <c r="BU17" s="43">
        <v>13</v>
      </c>
    </row>
    <row r="18" spans="1:73">
      <c r="A18" s="40" t="s">
        <v>130</v>
      </c>
      <c r="B18" s="41">
        <v>15</v>
      </c>
      <c r="C18" s="42">
        <v>15</v>
      </c>
      <c r="D18" s="42">
        <v>7</v>
      </c>
      <c r="E18" s="42">
        <v>7</v>
      </c>
      <c r="F18" s="42">
        <v>3</v>
      </c>
      <c r="G18" s="43">
        <v>15</v>
      </c>
      <c r="H18" s="41" t="s">
        <v>117</v>
      </c>
      <c r="I18" s="42" t="s">
        <v>117</v>
      </c>
      <c r="J18" s="42" t="s">
        <v>117</v>
      </c>
      <c r="K18" s="42">
        <v>13</v>
      </c>
      <c r="L18" s="42">
        <v>11</v>
      </c>
      <c r="M18" s="42" t="s">
        <v>117</v>
      </c>
      <c r="N18" s="42">
        <v>6</v>
      </c>
      <c r="O18" s="42">
        <v>3</v>
      </c>
      <c r="P18" s="42">
        <v>4</v>
      </c>
      <c r="Q18" s="42">
        <v>3</v>
      </c>
      <c r="R18" s="42">
        <v>5</v>
      </c>
      <c r="S18" s="42">
        <v>4</v>
      </c>
      <c r="T18" s="42">
        <v>7</v>
      </c>
      <c r="U18" s="42">
        <v>3</v>
      </c>
      <c r="V18" s="42">
        <v>3</v>
      </c>
      <c r="W18" s="42">
        <v>1</v>
      </c>
      <c r="X18" s="43">
        <v>2</v>
      </c>
      <c r="Y18" s="41">
        <v>15</v>
      </c>
      <c r="Z18" s="42">
        <v>9</v>
      </c>
      <c r="AA18" s="42">
        <v>4</v>
      </c>
      <c r="AB18" s="42">
        <v>3</v>
      </c>
      <c r="AC18" s="42">
        <v>2</v>
      </c>
      <c r="AD18" s="43">
        <v>6</v>
      </c>
      <c r="AE18" s="41" t="s">
        <v>117</v>
      </c>
      <c r="AF18" s="42">
        <v>1</v>
      </c>
      <c r="AG18" s="42" t="s">
        <v>117</v>
      </c>
      <c r="AH18" s="42" t="s">
        <v>117</v>
      </c>
      <c r="AI18" s="43">
        <v>1</v>
      </c>
      <c r="AJ18" s="41" t="s">
        <v>117</v>
      </c>
      <c r="AK18" s="42" t="s">
        <v>117</v>
      </c>
      <c r="AL18" s="42" t="s">
        <v>117</v>
      </c>
      <c r="AM18" s="42">
        <v>8</v>
      </c>
      <c r="AN18" s="42">
        <v>12</v>
      </c>
      <c r="AO18" s="42">
        <v>13</v>
      </c>
      <c r="AP18" s="42">
        <v>8</v>
      </c>
      <c r="AQ18" s="42">
        <v>7</v>
      </c>
      <c r="AR18" s="42" t="s">
        <v>117</v>
      </c>
      <c r="AS18" s="42">
        <v>6</v>
      </c>
      <c r="AT18" s="43">
        <v>3</v>
      </c>
      <c r="AU18" s="41">
        <v>15</v>
      </c>
      <c r="AV18" s="42">
        <v>15</v>
      </c>
      <c r="AW18" s="42">
        <v>15</v>
      </c>
      <c r="AX18" s="43">
        <v>15</v>
      </c>
      <c r="AY18" s="41">
        <v>15</v>
      </c>
      <c r="AZ18" s="42">
        <v>15</v>
      </c>
      <c r="BA18" s="42">
        <v>7</v>
      </c>
      <c r="BB18" s="42">
        <v>10</v>
      </c>
      <c r="BC18" s="42">
        <v>9</v>
      </c>
      <c r="BD18" s="42">
        <v>11</v>
      </c>
      <c r="BE18" s="42">
        <v>8</v>
      </c>
      <c r="BF18" s="42">
        <v>9</v>
      </c>
      <c r="BG18" s="42">
        <v>3</v>
      </c>
      <c r="BH18" s="42">
        <v>4</v>
      </c>
      <c r="BI18" s="43">
        <v>6</v>
      </c>
      <c r="BJ18" s="41">
        <v>10</v>
      </c>
      <c r="BK18" s="42">
        <v>3</v>
      </c>
      <c r="BL18" s="42" t="s">
        <v>117</v>
      </c>
      <c r="BM18" s="43">
        <v>2</v>
      </c>
      <c r="BN18" s="41">
        <v>15</v>
      </c>
      <c r="BO18" s="42">
        <v>11</v>
      </c>
      <c r="BP18" s="42">
        <v>5</v>
      </c>
      <c r="BQ18" s="42">
        <v>9</v>
      </c>
      <c r="BR18" s="42">
        <v>15</v>
      </c>
      <c r="BS18" s="42">
        <v>15</v>
      </c>
      <c r="BT18" s="42">
        <v>14</v>
      </c>
      <c r="BU18" s="43">
        <v>12</v>
      </c>
    </row>
    <row r="19" spans="1:73">
      <c r="A19" s="40" t="s">
        <v>131</v>
      </c>
      <c r="B19" s="41">
        <v>14</v>
      </c>
      <c r="C19" s="42">
        <v>14</v>
      </c>
      <c r="D19" s="42">
        <v>7</v>
      </c>
      <c r="E19" s="42">
        <v>7</v>
      </c>
      <c r="F19" s="42">
        <v>3</v>
      </c>
      <c r="G19" s="43">
        <v>14</v>
      </c>
      <c r="H19" s="41" t="s">
        <v>117</v>
      </c>
      <c r="I19" s="42" t="s">
        <v>117</v>
      </c>
      <c r="J19" s="42" t="s">
        <v>117</v>
      </c>
      <c r="K19" s="42">
        <v>12</v>
      </c>
      <c r="L19" s="42">
        <v>10</v>
      </c>
      <c r="M19" s="42" t="s">
        <v>117</v>
      </c>
      <c r="N19" s="42">
        <v>5</v>
      </c>
      <c r="O19" s="42">
        <v>2</v>
      </c>
      <c r="P19" s="42">
        <v>3</v>
      </c>
      <c r="Q19" s="42">
        <v>2</v>
      </c>
      <c r="R19" s="42">
        <v>4</v>
      </c>
      <c r="S19" s="42">
        <v>3</v>
      </c>
      <c r="T19" s="42">
        <v>6</v>
      </c>
      <c r="U19" s="42">
        <v>2</v>
      </c>
      <c r="V19" s="42">
        <v>2</v>
      </c>
      <c r="W19" s="42">
        <v>1</v>
      </c>
      <c r="X19" s="43">
        <v>1</v>
      </c>
      <c r="Y19" s="41">
        <v>14</v>
      </c>
      <c r="Z19" s="42">
        <v>8</v>
      </c>
      <c r="AA19" s="42">
        <v>3</v>
      </c>
      <c r="AB19" s="42">
        <v>3</v>
      </c>
      <c r="AC19" s="42">
        <v>1</v>
      </c>
      <c r="AD19" s="43">
        <v>5</v>
      </c>
      <c r="AE19" s="41" t="s">
        <v>117</v>
      </c>
      <c r="AF19" s="42" t="s">
        <v>117</v>
      </c>
      <c r="AG19" s="42" t="s">
        <v>117</v>
      </c>
      <c r="AH19" s="42" t="s">
        <v>117</v>
      </c>
      <c r="AI19" s="43" t="s">
        <v>117</v>
      </c>
      <c r="AJ19" s="41" t="s">
        <v>117</v>
      </c>
      <c r="AK19" s="42" t="s">
        <v>117</v>
      </c>
      <c r="AL19" s="42" t="s">
        <v>117</v>
      </c>
      <c r="AM19" s="42">
        <v>7</v>
      </c>
      <c r="AN19" s="42">
        <v>11</v>
      </c>
      <c r="AO19" s="42">
        <v>12</v>
      </c>
      <c r="AP19" s="42">
        <v>7</v>
      </c>
      <c r="AQ19" s="42">
        <v>6</v>
      </c>
      <c r="AR19" s="42" t="s">
        <v>117</v>
      </c>
      <c r="AS19" s="42">
        <v>5</v>
      </c>
      <c r="AT19" s="43">
        <v>2</v>
      </c>
      <c r="AU19" s="41">
        <v>14</v>
      </c>
      <c r="AV19" s="42">
        <v>14</v>
      </c>
      <c r="AW19" s="42">
        <v>14</v>
      </c>
      <c r="AX19" s="43">
        <v>14</v>
      </c>
      <c r="AY19" s="41">
        <v>14</v>
      </c>
      <c r="AZ19" s="42">
        <v>14</v>
      </c>
      <c r="BA19" s="42">
        <v>6</v>
      </c>
      <c r="BB19" s="42">
        <v>9</v>
      </c>
      <c r="BC19" s="42">
        <v>8</v>
      </c>
      <c r="BD19" s="42">
        <v>10</v>
      </c>
      <c r="BE19" s="42">
        <v>7</v>
      </c>
      <c r="BF19" s="42">
        <v>8</v>
      </c>
      <c r="BG19" s="42">
        <v>2</v>
      </c>
      <c r="BH19" s="42">
        <v>3</v>
      </c>
      <c r="BI19" s="43">
        <v>5</v>
      </c>
      <c r="BJ19" s="41">
        <v>9</v>
      </c>
      <c r="BK19" s="42">
        <v>3</v>
      </c>
      <c r="BL19" s="42" t="s">
        <v>117</v>
      </c>
      <c r="BM19" s="43">
        <v>1</v>
      </c>
      <c r="BN19" s="41">
        <v>14</v>
      </c>
      <c r="BO19" s="42">
        <v>10</v>
      </c>
      <c r="BP19" s="42">
        <v>4</v>
      </c>
      <c r="BQ19" s="42">
        <v>8</v>
      </c>
      <c r="BR19" s="42">
        <v>14</v>
      </c>
      <c r="BS19" s="42">
        <v>14</v>
      </c>
      <c r="BT19" s="42">
        <v>13</v>
      </c>
      <c r="BU19" s="43">
        <v>11</v>
      </c>
    </row>
    <row r="20" spans="1:73">
      <c r="A20" s="40" t="s">
        <v>132</v>
      </c>
      <c r="B20" s="41">
        <v>13</v>
      </c>
      <c r="C20" s="42">
        <v>13</v>
      </c>
      <c r="D20" s="42">
        <v>6</v>
      </c>
      <c r="E20" s="42">
        <v>6</v>
      </c>
      <c r="F20" s="42">
        <v>3</v>
      </c>
      <c r="G20" s="43">
        <v>13</v>
      </c>
      <c r="H20" s="41" t="s">
        <v>117</v>
      </c>
      <c r="I20" s="42" t="s">
        <v>117</v>
      </c>
      <c r="J20" s="42" t="s">
        <v>117</v>
      </c>
      <c r="K20" s="42">
        <v>11</v>
      </c>
      <c r="L20" s="42">
        <v>9</v>
      </c>
      <c r="M20" s="42" t="s">
        <v>117</v>
      </c>
      <c r="N20" s="42">
        <v>4</v>
      </c>
      <c r="O20" s="42">
        <v>1</v>
      </c>
      <c r="P20" s="42">
        <v>2</v>
      </c>
      <c r="Q20" s="42">
        <v>1</v>
      </c>
      <c r="R20" s="42">
        <v>3</v>
      </c>
      <c r="S20" s="42">
        <v>2</v>
      </c>
      <c r="T20" s="42">
        <v>5</v>
      </c>
      <c r="U20" s="42">
        <v>1</v>
      </c>
      <c r="V20" s="42">
        <v>1</v>
      </c>
      <c r="W20" s="42" t="s">
        <v>117</v>
      </c>
      <c r="X20" s="43">
        <v>1</v>
      </c>
      <c r="Y20" s="41">
        <v>13</v>
      </c>
      <c r="Z20" s="42">
        <v>7</v>
      </c>
      <c r="AA20" s="42">
        <v>2</v>
      </c>
      <c r="AB20" s="42">
        <v>2</v>
      </c>
      <c r="AC20" s="42">
        <v>1</v>
      </c>
      <c r="AD20" s="43">
        <v>4</v>
      </c>
      <c r="AE20" s="41" t="s">
        <v>117</v>
      </c>
      <c r="AF20" s="42" t="s">
        <v>117</v>
      </c>
      <c r="AG20" s="42" t="s">
        <v>117</v>
      </c>
      <c r="AH20" s="42" t="s">
        <v>117</v>
      </c>
      <c r="AI20" s="43" t="s">
        <v>117</v>
      </c>
      <c r="AJ20" s="41" t="s">
        <v>117</v>
      </c>
      <c r="AK20" s="42" t="s">
        <v>117</v>
      </c>
      <c r="AL20" s="42">
        <v>9</v>
      </c>
      <c r="AM20" s="42">
        <v>6</v>
      </c>
      <c r="AN20" s="42">
        <v>10</v>
      </c>
      <c r="AO20" s="42">
        <v>11</v>
      </c>
      <c r="AP20" s="42">
        <v>6</v>
      </c>
      <c r="AQ20" s="42">
        <v>5</v>
      </c>
      <c r="AR20" s="42" t="s">
        <v>117</v>
      </c>
      <c r="AS20" s="42">
        <v>4</v>
      </c>
      <c r="AT20" s="43">
        <v>1</v>
      </c>
      <c r="AU20" s="41">
        <v>13</v>
      </c>
      <c r="AV20" s="42">
        <v>13</v>
      </c>
      <c r="AW20" s="42">
        <v>13</v>
      </c>
      <c r="AX20" s="43">
        <v>13</v>
      </c>
      <c r="AY20" s="41">
        <v>13</v>
      </c>
      <c r="AZ20" s="42">
        <v>13</v>
      </c>
      <c r="BA20" s="42">
        <v>5</v>
      </c>
      <c r="BB20" s="42">
        <v>8</v>
      </c>
      <c r="BC20" s="42">
        <v>8</v>
      </c>
      <c r="BD20" s="42">
        <v>9</v>
      </c>
      <c r="BE20" s="42">
        <v>6</v>
      </c>
      <c r="BF20" s="42">
        <v>7</v>
      </c>
      <c r="BG20" s="42">
        <v>2</v>
      </c>
      <c r="BH20" s="42">
        <v>2</v>
      </c>
      <c r="BI20" s="43">
        <v>4</v>
      </c>
      <c r="BJ20" s="41">
        <v>8</v>
      </c>
      <c r="BK20" s="42">
        <v>2</v>
      </c>
      <c r="BL20" s="42" t="s">
        <v>117</v>
      </c>
      <c r="BM20" s="43">
        <v>1</v>
      </c>
      <c r="BN20" s="41">
        <v>13</v>
      </c>
      <c r="BO20" s="42">
        <v>9</v>
      </c>
      <c r="BP20" s="42">
        <v>3</v>
      </c>
      <c r="BQ20" s="42">
        <v>7</v>
      </c>
      <c r="BR20" s="42">
        <v>13</v>
      </c>
      <c r="BS20" s="42">
        <v>13</v>
      </c>
      <c r="BT20" s="42">
        <v>12</v>
      </c>
      <c r="BU20" s="43">
        <v>10</v>
      </c>
    </row>
    <row r="21" spans="1:73">
      <c r="A21" s="47" t="s">
        <v>133</v>
      </c>
      <c r="B21" s="41">
        <v>12</v>
      </c>
      <c r="C21" s="42">
        <v>12</v>
      </c>
      <c r="D21" s="42">
        <v>5</v>
      </c>
      <c r="E21" s="42">
        <v>5</v>
      </c>
      <c r="F21" s="42">
        <v>2</v>
      </c>
      <c r="G21" s="43">
        <v>12</v>
      </c>
      <c r="H21" s="41" t="s">
        <v>117</v>
      </c>
      <c r="I21" s="42" t="s">
        <v>117</v>
      </c>
      <c r="J21" s="42" t="s">
        <v>117</v>
      </c>
      <c r="K21" s="42">
        <v>10</v>
      </c>
      <c r="L21" s="42">
        <v>8</v>
      </c>
      <c r="M21" s="42">
        <v>8</v>
      </c>
      <c r="N21" s="42">
        <v>3</v>
      </c>
      <c r="O21" s="42" t="s">
        <v>117</v>
      </c>
      <c r="P21" s="42">
        <v>1</v>
      </c>
      <c r="Q21" s="42" t="s">
        <v>117</v>
      </c>
      <c r="R21" s="42">
        <v>2</v>
      </c>
      <c r="S21" s="42">
        <v>1</v>
      </c>
      <c r="T21" s="42">
        <v>4</v>
      </c>
      <c r="U21" s="42" t="s">
        <v>117</v>
      </c>
      <c r="V21" s="42" t="s">
        <v>117</v>
      </c>
      <c r="W21" s="42" t="s">
        <v>117</v>
      </c>
      <c r="X21" s="43">
        <v>1</v>
      </c>
      <c r="Y21" s="41">
        <v>12</v>
      </c>
      <c r="Z21" s="42">
        <v>6</v>
      </c>
      <c r="AA21" s="42">
        <v>2</v>
      </c>
      <c r="AB21" s="42">
        <v>1</v>
      </c>
      <c r="AC21" s="42">
        <v>1</v>
      </c>
      <c r="AD21" s="43">
        <v>3</v>
      </c>
      <c r="AE21" s="41" t="s">
        <v>117</v>
      </c>
      <c r="AF21" s="42" t="s">
        <v>117</v>
      </c>
      <c r="AG21" s="42" t="s">
        <v>117</v>
      </c>
      <c r="AH21" s="42" t="s">
        <v>117</v>
      </c>
      <c r="AI21" s="43" t="s">
        <v>117</v>
      </c>
      <c r="AJ21" s="41" t="s">
        <v>117</v>
      </c>
      <c r="AK21" s="42">
        <v>12</v>
      </c>
      <c r="AL21" s="42">
        <v>8</v>
      </c>
      <c r="AM21" s="42">
        <v>5</v>
      </c>
      <c r="AN21" s="42">
        <v>9</v>
      </c>
      <c r="AO21" s="42">
        <v>10</v>
      </c>
      <c r="AP21" s="42">
        <v>5</v>
      </c>
      <c r="AQ21" s="42">
        <v>4</v>
      </c>
      <c r="AR21" s="42" t="s">
        <v>117</v>
      </c>
      <c r="AS21" s="42">
        <v>3</v>
      </c>
      <c r="AT21" s="43" t="s">
        <v>117</v>
      </c>
      <c r="AU21" s="41">
        <v>12</v>
      </c>
      <c r="AV21" s="42">
        <v>12</v>
      </c>
      <c r="AW21" s="42">
        <v>12</v>
      </c>
      <c r="AX21" s="43">
        <v>12</v>
      </c>
      <c r="AY21" s="41">
        <v>12</v>
      </c>
      <c r="AZ21" s="42">
        <v>12</v>
      </c>
      <c r="BA21" s="42">
        <v>4</v>
      </c>
      <c r="BB21" s="42">
        <v>7</v>
      </c>
      <c r="BC21" s="42">
        <v>7</v>
      </c>
      <c r="BD21" s="42">
        <v>8</v>
      </c>
      <c r="BE21" s="42">
        <v>5</v>
      </c>
      <c r="BF21" s="42">
        <v>6</v>
      </c>
      <c r="BG21" s="42">
        <v>2</v>
      </c>
      <c r="BH21" s="42">
        <v>1</v>
      </c>
      <c r="BI21" s="43">
        <v>3</v>
      </c>
      <c r="BJ21" s="41">
        <v>7</v>
      </c>
      <c r="BK21" s="42">
        <v>2</v>
      </c>
      <c r="BL21" s="42" t="s">
        <v>117</v>
      </c>
      <c r="BM21" s="43">
        <v>1</v>
      </c>
      <c r="BN21" s="41">
        <v>12</v>
      </c>
      <c r="BO21" s="42">
        <v>8</v>
      </c>
      <c r="BP21" s="42">
        <v>2</v>
      </c>
      <c r="BQ21" s="42">
        <v>6</v>
      </c>
      <c r="BR21" s="42">
        <v>12</v>
      </c>
      <c r="BS21" s="42">
        <v>12</v>
      </c>
      <c r="BT21" s="42">
        <v>11</v>
      </c>
      <c r="BU21" s="43">
        <v>9</v>
      </c>
    </row>
    <row r="22" spans="1:73">
      <c r="A22" s="40" t="s">
        <v>134</v>
      </c>
      <c r="B22" s="41">
        <v>11</v>
      </c>
      <c r="C22" s="42">
        <v>11</v>
      </c>
      <c r="D22" s="42">
        <v>4</v>
      </c>
      <c r="E22" s="42">
        <v>4</v>
      </c>
      <c r="F22" s="42">
        <v>2</v>
      </c>
      <c r="G22" s="43">
        <v>11</v>
      </c>
      <c r="H22" s="41" t="s">
        <v>117</v>
      </c>
      <c r="I22" s="42" t="s">
        <v>117</v>
      </c>
      <c r="J22" s="42">
        <v>9</v>
      </c>
      <c r="K22" s="42">
        <v>9</v>
      </c>
      <c r="L22" s="42">
        <v>7</v>
      </c>
      <c r="M22" s="42">
        <v>7</v>
      </c>
      <c r="N22" s="42">
        <v>2</v>
      </c>
      <c r="O22" s="42" t="s">
        <v>117</v>
      </c>
      <c r="P22" s="42" t="s">
        <v>117</v>
      </c>
      <c r="Q22" s="42" t="s">
        <v>117</v>
      </c>
      <c r="R22" s="42">
        <v>1</v>
      </c>
      <c r="S22" s="42" t="s">
        <v>117</v>
      </c>
      <c r="T22" s="42">
        <v>3</v>
      </c>
      <c r="U22" s="42" t="s">
        <v>117</v>
      </c>
      <c r="V22" s="42" t="s">
        <v>117</v>
      </c>
      <c r="W22" s="42" t="s">
        <v>117</v>
      </c>
      <c r="X22" s="43" t="s">
        <v>117</v>
      </c>
      <c r="Y22" s="41">
        <v>11</v>
      </c>
      <c r="Z22" s="42">
        <v>5</v>
      </c>
      <c r="AA22" s="42">
        <v>2</v>
      </c>
      <c r="AB22" s="42">
        <v>1</v>
      </c>
      <c r="AC22" s="42">
        <v>1</v>
      </c>
      <c r="AD22" s="43">
        <v>2</v>
      </c>
      <c r="AE22" s="41" t="s">
        <v>117</v>
      </c>
      <c r="AF22" s="42" t="s">
        <v>117</v>
      </c>
      <c r="AG22" s="42" t="s">
        <v>117</v>
      </c>
      <c r="AH22" s="42" t="s">
        <v>117</v>
      </c>
      <c r="AI22" s="43" t="s">
        <v>117</v>
      </c>
      <c r="AJ22" s="41" t="s">
        <v>117</v>
      </c>
      <c r="AK22" s="42">
        <v>11</v>
      </c>
      <c r="AL22" s="42">
        <v>7</v>
      </c>
      <c r="AM22" s="42">
        <v>4</v>
      </c>
      <c r="AN22" s="42">
        <v>8</v>
      </c>
      <c r="AO22" s="42">
        <v>9</v>
      </c>
      <c r="AP22" s="42">
        <v>4</v>
      </c>
      <c r="AQ22" s="42">
        <v>3</v>
      </c>
      <c r="AR22" s="42" t="s">
        <v>117</v>
      </c>
      <c r="AS22" s="42">
        <v>3</v>
      </c>
      <c r="AT22" s="43" t="s">
        <v>117</v>
      </c>
      <c r="AU22" s="41">
        <v>11</v>
      </c>
      <c r="AV22" s="42">
        <v>11</v>
      </c>
      <c r="AW22" s="42">
        <v>11</v>
      </c>
      <c r="AX22" s="43">
        <v>11</v>
      </c>
      <c r="AY22" s="41">
        <v>11</v>
      </c>
      <c r="AZ22" s="42">
        <v>11</v>
      </c>
      <c r="BA22" s="42">
        <v>3</v>
      </c>
      <c r="BB22" s="42">
        <v>6</v>
      </c>
      <c r="BC22" s="42">
        <v>6</v>
      </c>
      <c r="BD22" s="42">
        <v>7</v>
      </c>
      <c r="BE22" s="42">
        <v>4</v>
      </c>
      <c r="BF22" s="42">
        <v>5</v>
      </c>
      <c r="BG22" s="42">
        <v>2</v>
      </c>
      <c r="BH22" s="42" t="s">
        <v>117</v>
      </c>
      <c r="BI22" s="43">
        <v>2</v>
      </c>
      <c r="BJ22" s="41">
        <v>6</v>
      </c>
      <c r="BK22" s="42">
        <v>1</v>
      </c>
      <c r="BL22" s="42" t="s">
        <v>117</v>
      </c>
      <c r="BM22" s="43" t="s">
        <v>117</v>
      </c>
      <c r="BN22" s="41">
        <v>11</v>
      </c>
      <c r="BO22" s="42">
        <v>7</v>
      </c>
      <c r="BP22" s="42">
        <v>1</v>
      </c>
      <c r="BQ22" s="42">
        <v>5</v>
      </c>
      <c r="BR22" s="42">
        <v>11</v>
      </c>
      <c r="BS22" s="42">
        <v>11</v>
      </c>
      <c r="BT22" s="42">
        <v>10</v>
      </c>
      <c r="BU22" s="43">
        <v>8</v>
      </c>
    </row>
    <row r="23" spans="1:73">
      <c r="A23" s="40" t="s">
        <v>135</v>
      </c>
      <c r="B23" s="41">
        <v>10</v>
      </c>
      <c r="C23" s="42">
        <v>10</v>
      </c>
      <c r="D23" s="42">
        <v>4</v>
      </c>
      <c r="E23" s="42">
        <v>4</v>
      </c>
      <c r="F23" s="42">
        <v>2</v>
      </c>
      <c r="G23" s="43">
        <v>10</v>
      </c>
      <c r="H23" s="41" t="s">
        <v>117</v>
      </c>
      <c r="I23" s="42" t="s">
        <v>117</v>
      </c>
      <c r="J23" s="42">
        <v>8</v>
      </c>
      <c r="K23" s="42">
        <v>8</v>
      </c>
      <c r="L23" s="42">
        <v>6</v>
      </c>
      <c r="M23" s="42">
        <v>6</v>
      </c>
      <c r="N23" s="42">
        <v>1</v>
      </c>
      <c r="O23" s="42" t="s">
        <v>117</v>
      </c>
      <c r="P23" s="42" t="s">
        <v>117</v>
      </c>
      <c r="Q23" s="42" t="s">
        <v>117</v>
      </c>
      <c r="R23" s="42" t="s">
        <v>117</v>
      </c>
      <c r="S23" s="42" t="s">
        <v>117</v>
      </c>
      <c r="T23" s="42">
        <v>3</v>
      </c>
      <c r="U23" s="42" t="s">
        <v>117</v>
      </c>
      <c r="V23" s="42" t="s">
        <v>117</v>
      </c>
      <c r="W23" s="42" t="s">
        <v>117</v>
      </c>
      <c r="X23" s="43" t="s">
        <v>117</v>
      </c>
      <c r="Y23" s="41">
        <v>10</v>
      </c>
      <c r="Z23" s="42">
        <v>4</v>
      </c>
      <c r="AA23" s="42">
        <v>2</v>
      </c>
      <c r="AB23" s="42">
        <v>1</v>
      </c>
      <c r="AC23" s="42">
        <v>1</v>
      </c>
      <c r="AD23" s="43">
        <v>1</v>
      </c>
      <c r="AE23" s="41" t="s">
        <v>117</v>
      </c>
      <c r="AF23" s="42" t="s">
        <v>117</v>
      </c>
      <c r="AG23" s="42" t="s">
        <v>117</v>
      </c>
      <c r="AH23" s="42" t="s">
        <v>117</v>
      </c>
      <c r="AI23" s="43" t="s">
        <v>117</v>
      </c>
      <c r="AJ23" s="41" t="s">
        <v>117</v>
      </c>
      <c r="AK23" s="42">
        <v>10</v>
      </c>
      <c r="AL23" s="42">
        <v>6</v>
      </c>
      <c r="AM23" s="42">
        <v>3</v>
      </c>
      <c r="AN23" s="42">
        <v>7</v>
      </c>
      <c r="AO23" s="42">
        <v>8</v>
      </c>
      <c r="AP23" s="42">
        <v>3</v>
      </c>
      <c r="AQ23" s="42">
        <v>2</v>
      </c>
      <c r="AR23" s="42" t="s">
        <v>117</v>
      </c>
      <c r="AS23" s="42">
        <v>3</v>
      </c>
      <c r="AT23" s="43" t="s">
        <v>117</v>
      </c>
      <c r="AU23" s="41">
        <v>10</v>
      </c>
      <c r="AV23" s="42">
        <v>10</v>
      </c>
      <c r="AW23" s="42">
        <v>10</v>
      </c>
      <c r="AX23" s="43">
        <v>10</v>
      </c>
      <c r="AY23" s="41">
        <v>10</v>
      </c>
      <c r="AZ23" s="42">
        <v>10</v>
      </c>
      <c r="BA23" s="42">
        <v>3</v>
      </c>
      <c r="BB23" s="42">
        <v>6</v>
      </c>
      <c r="BC23" s="42">
        <v>5</v>
      </c>
      <c r="BD23" s="42">
        <v>6</v>
      </c>
      <c r="BE23" s="42">
        <v>3</v>
      </c>
      <c r="BF23" s="42">
        <v>4</v>
      </c>
      <c r="BG23" s="42">
        <v>2</v>
      </c>
      <c r="BH23" s="42" t="s">
        <v>117</v>
      </c>
      <c r="BI23" s="43">
        <v>1</v>
      </c>
      <c r="BJ23" s="41">
        <v>5</v>
      </c>
      <c r="BK23" s="42">
        <v>1</v>
      </c>
      <c r="BL23" s="42" t="s">
        <v>117</v>
      </c>
      <c r="BM23" s="43" t="s">
        <v>117</v>
      </c>
      <c r="BN23" s="41">
        <v>10</v>
      </c>
      <c r="BO23" s="42">
        <v>6</v>
      </c>
      <c r="BP23" s="42" t="s">
        <v>117</v>
      </c>
      <c r="BQ23" s="42">
        <v>4</v>
      </c>
      <c r="BR23" s="42">
        <v>10</v>
      </c>
      <c r="BS23" s="42">
        <v>10</v>
      </c>
      <c r="BT23" s="42">
        <v>9</v>
      </c>
      <c r="BU23" s="43">
        <v>7</v>
      </c>
    </row>
    <row r="24" spans="1:73">
      <c r="A24" s="47" t="s">
        <v>136</v>
      </c>
      <c r="B24" s="41">
        <v>9</v>
      </c>
      <c r="C24" s="42">
        <v>9</v>
      </c>
      <c r="D24" s="42">
        <v>4</v>
      </c>
      <c r="E24" s="42">
        <v>4</v>
      </c>
      <c r="F24" s="42">
        <v>2</v>
      </c>
      <c r="G24" s="43">
        <v>9</v>
      </c>
      <c r="H24" s="41" t="s">
        <v>117</v>
      </c>
      <c r="I24" s="42">
        <v>9</v>
      </c>
      <c r="J24" s="42">
        <v>8</v>
      </c>
      <c r="K24" s="42">
        <v>7</v>
      </c>
      <c r="L24" s="42">
        <v>5</v>
      </c>
      <c r="M24" s="42">
        <v>5</v>
      </c>
      <c r="N24" s="42" t="s">
        <v>117</v>
      </c>
      <c r="O24" s="42" t="s">
        <v>117</v>
      </c>
      <c r="P24" s="42" t="s">
        <v>117</v>
      </c>
      <c r="Q24" s="42" t="s">
        <v>117</v>
      </c>
      <c r="R24" s="42" t="s">
        <v>117</v>
      </c>
      <c r="S24" s="42" t="s">
        <v>117</v>
      </c>
      <c r="T24" s="42">
        <v>3</v>
      </c>
      <c r="U24" s="42" t="s">
        <v>117</v>
      </c>
      <c r="V24" s="42" t="s">
        <v>117</v>
      </c>
      <c r="W24" s="42" t="s">
        <v>117</v>
      </c>
      <c r="X24" s="43" t="s">
        <v>117</v>
      </c>
      <c r="Y24" s="41">
        <v>9</v>
      </c>
      <c r="Z24" s="42">
        <v>3</v>
      </c>
      <c r="AA24" s="42">
        <v>2</v>
      </c>
      <c r="AB24" s="42" t="s">
        <v>117</v>
      </c>
      <c r="AC24" s="42" t="s">
        <v>117</v>
      </c>
      <c r="AD24" s="43" t="s">
        <v>117</v>
      </c>
      <c r="AE24" s="41" t="s">
        <v>117</v>
      </c>
      <c r="AF24" s="42" t="s">
        <v>117</v>
      </c>
      <c r="AG24" s="42" t="s">
        <v>117</v>
      </c>
      <c r="AH24" s="42" t="s">
        <v>117</v>
      </c>
      <c r="AI24" s="43" t="s">
        <v>117</v>
      </c>
      <c r="AJ24" s="41" t="s">
        <v>117</v>
      </c>
      <c r="AK24" s="42">
        <v>9</v>
      </c>
      <c r="AL24" s="42">
        <v>5</v>
      </c>
      <c r="AM24" s="42">
        <v>2</v>
      </c>
      <c r="AN24" s="42">
        <v>6</v>
      </c>
      <c r="AO24" s="42">
        <v>7</v>
      </c>
      <c r="AP24" s="42">
        <v>2</v>
      </c>
      <c r="AQ24" s="42">
        <v>1</v>
      </c>
      <c r="AR24" s="42" t="s">
        <v>117</v>
      </c>
      <c r="AS24" s="42">
        <v>2</v>
      </c>
      <c r="AT24" s="43" t="s">
        <v>117</v>
      </c>
      <c r="AU24" s="41">
        <v>9</v>
      </c>
      <c r="AV24" s="42">
        <v>9</v>
      </c>
      <c r="AW24" s="42">
        <v>9</v>
      </c>
      <c r="AX24" s="43">
        <v>9</v>
      </c>
      <c r="AY24" s="41">
        <v>9</v>
      </c>
      <c r="AZ24" s="42">
        <v>9</v>
      </c>
      <c r="BA24" s="42">
        <v>3</v>
      </c>
      <c r="BB24" s="42">
        <v>5</v>
      </c>
      <c r="BC24" s="42">
        <v>4</v>
      </c>
      <c r="BD24" s="42">
        <v>5</v>
      </c>
      <c r="BE24" s="42">
        <v>2</v>
      </c>
      <c r="BF24" s="42">
        <v>4</v>
      </c>
      <c r="BG24" s="42">
        <v>1</v>
      </c>
      <c r="BH24" s="42" t="s">
        <v>117</v>
      </c>
      <c r="BI24" s="43" t="s">
        <v>117</v>
      </c>
      <c r="BJ24" s="41">
        <v>4</v>
      </c>
      <c r="BK24" s="42">
        <v>1</v>
      </c>
      <c r="BL24" s="42" t="s">
        <v>117</v>
      </c>
      <c r="BM24" s="43" t="s">
        <v>117</v>
      </c>
      <c r="BN24" s="41">
        <v>9</v>
      </c>
      <c r="BO24" s="42">
        <v>5</v>
      </c>
      <c r="BP24" s="42" t="s">
        <v>117</v>
      </c>
      <c r="BQ24" s="42">
        <v>4</v>
      </c>
      <c r="BR24" s="42">
        <v>9</v>
      </c>
      <c r="BS24" s="42">
        <v>9</v>
      </c>
      <c r="BT24" s="42">
        <v>8</v>
      </c>
      <c r="BU24" s="43">
        <v>6</v>
      </c>
    </row>
    <row r="25" spans="1:73">
      <c r="A25" s="40" t="s">
        <v>137</v>
      </c>
      <c r="B25" s="41">
        <v>8</v>
      </c>
      <c r="C25" s="42">
        <v>8</v>
      </c>
      <c r="D25" s="42">
        <v>3</v>
      </c>
      <c r="E25" s="42">
        <v>3</v>
      </c>
      <c r="F25" s="42">
        <v>1</v>
      </c>
      <c r="G25" s="43">
        <v>8</v>
      </c>
      <c r="H25" s="41" t="s">
        <v>117</v>
      </c>
      <c r="I25" s="42">
        <v>8</v>
      </c>
      <c r="J25" s="42">
        <v>7</v>
      </c>
      <c r="K25" s="42">
        <v>6</v>
      </c>
      <c r="L25" s="42">
        <v>4</v>
      </c>
      <c r="M25" s="42">
        <v>4</v>
      </c>
      <c r="N25" s="42" t="s">
        <v>117</v>
      </c>
      <c r="O25" s="42" t="s">
        <v>117</v>
      </c>
      <c r="P25" s="42" t="s">
        <v>117</v>
      </c>
      <c r="Q25" s="42" t="s">
        <v>117</v>
      </c>
      <c r="R25" s="42" t="s">
        <v>117</v>
      </c>
      <c r="S25" s="42" t="s">
        <v>117</v>
      </c>
      <c r="T25" s="42">
        <v>2</v>
      </c>
      <c r="U25" s="42" t="s">
        <v>117</v>
      </c>
      <c r="V25" s="42" t="s">
        <v>117</v>
      </c>
      <c r="W25" s="42" t="s">
        <v>117</v>
      </c>
      <c r="X25" s="43" t="s">
        <v>117</v>
      </c>
      <c r="Y25" s="41">
        <v>8</v>
      </c>
      <c r="Z25" s="42">
        <v>2</v>
      </c>
      <c r="AA25" s="42">
        <v>1</v>
      </c>
      <c r="AB25" s="42" t="s">
        <v>117</v>
      </c>
      <c r="AC25" s="42" t="s">
        <v>117</v>
      </c>
      <c r="AD25" s="43" t="s">
        <v>117</v>
      </c>
      <c r="AE25" s="41" t="s">
        <v>117</v>
      </c>
      <c r="AF25" s="42" t="s">
        <v>117</v>
      </c>
      <c r="AG25" s="42" t="s">
        <v>117</v>
      </c>
      <c r="AH25" s="42" t="s">
        <v>117</v>
      </c>
      <c r="AI25" s="43" t="s">
        <v>117</v>
      </c>
      <c r="AJ25" s="41">
        <v>8</v>
      </c>
      <c r="AK25" s="42">
        <v>8</v>
      </c>
      <c r="AL25" s="42">
        <v>4</v>
      </c>
      <c r="AM25" s="42">
        <v>2</v>
      </c>
      <c r="AN25" s="42">
        <v>5</v>
      </c>
      <c r="AO25" s="42">
        <v>6</v>
      </c>
      <c r="AP25" s="42">
        <v>1</v>
      </c>
      <c r="AQ25" s="42" t="s">
        <v>117</v>
      </c>
      <c r="AR25" s="42" t="s">
        <v>117</v>
      </c>
      <c r="AS25" s="42">
        <v>2</v>
      </c>
      <c r="AT25" s="43" t="s">
        <v>117</v>
      </c>
      <c r="AU25" s="41">
        <v>8</v>
      </c>
      <c r="AV25" s="42">
        <v>8</v>
      </c>
      <c r="AW25" s="42">
        <v>8</v>
      </c>
      <c r="AX25" s="43">
        <v>8</v>
      </c>
      <c r="AY25" s="41">
        <v>8</v>
      </c>
      <c r="AZ25" s="42">
        <v>8</v>
      </c>
      <c r="BA25" s="42">
        <v>3</v>
      </c>
      <c r="BB25" s="42">
        <v>4</v>
      </c>
      <c r="BC25" s="42">
        <v>3</v>
      </c>
      <c r="BD25" s="42">
        <v>4</v>
      </c>
      <c r="BE25" s="42">
        <v>2</v>
      </c>
      <c r="BF25" s="42">
        <v>4</v>
      </c>
      <c r="BG25" s="42">
        <v>1</v>
      </c>
      <c r="BH25" s="42" t="s">
        <v>117</v>
      </c>
      <c r="BI25" s="43" t="s">
        <v>117</v>
      </c>
      <c r="BJ25" s="41">
        <v>3</v>
      </c>
      <c r="BK25" s="42">
        <v>1</v>
      </c>
      <c r="BL25" s="42" t="s">
        <v>117</v>
      </c>
      <c r="BM25" s="43" t="s">
        <v>117</v>
      </c>
      <c r="BN25" s="41">
        <v>8</v>
      </c>
      <c r="BO25" s="42">
        <v>4</v>
      </c>
      <c r="BP25" s="42" t="s">
        <v>117</v>
      </c>
      <c r="BQ25" s="42">
        <v>4</v>
      </c>
      <c r="BR25" s="42">
        <v>8</v>
      </c>
      <c r="BS25" s="42">
        <v>8</v>
      </c>
      <c r="BT25" s="42">
        <v>7</v>
      </c>
      <c r="BU25" s="43">
        <v>5</v>
      </c>
    </row>
    <row r="26" spans="1:73">
      <c r="A26" s="40" t="s">
        <v>138</v>
      </c>
      <c r="B26" s="41">
        <v>7</v>
      </c>
      <c r="C26" s="42">
        <v>7</v>
      </c>
      <c r="D26" s="42">
        <v>3</v>
      </c>
      <c r="E26" s="42">
        <v>3</v>
      </c>
      <c r="F26" s="42">
        <v>1</v>
      </c>
      <c r="G26" s="43">
        <v>7</v>
      </c>
      <c r="H26" s="41" t="s">
        <v>117</v>
      </c>
      <c r="I26" s="42">
        <v>7</v>
      </c>
      <c r="J26" s="42">
        <v>7</v>
      </c>
      <c r="K26" s="42">
        <v>5</v>
      </c>
      <c r="L26" s="42">
        <v>3</v>
      </c>
      <c r="M26" s="42">
        <v>3</v>
      </c>
      <c r="N26" s="42" t="s">
        <v>117</v>
      </c>
      <c r="O26" s="42" t="s">
        <v>117</v>
      </c>
      <c r="P26" s="42" t="s">
        <v>117</v>
      </c>
      <c r="Q26" s="42" t="s">
        <v>117</v>
      </c>
      <c r="R26" s="42" t="s">
        <v>117</v>
      </c>
      <c r="S26" s="42" t="s">
        <v>117</v>
      </c>
      <c r="T26" s="42">
        <v>1</v>
      </c>
      <c r="U26" s="42" t="s">
        <v>117</v>
      </c>
      <c r="V26" s="42" t="s">
        <v>117</v>
      </c>
      <c r="W26" s="42" t="s">
        <v>117</v>
      </c>
      <c r="X26" s="43" t="s">
        <v>117</v>
      </c>
      <c r="Y26" s="41">
        <v>7</v>
      </c>
      <c r="Z26" s="42">
        <v>1</v>
      </c>
      <c r="AA26" s="42">
        <v>1</v>
      </c>
      <c r="AB26" s="42" t="s">
        <v>117</v>
      </c>
      <c r="AC26" s="42" t="s">
        <v>117</v>
      </c>
      <c r="AD26" s="43" t="s">
        <v>117</v>
      </c>
      <c r="AE26" s="41" t="s">
        <v>117</v>
      </c>
      <c r="AF26" s="42" t="s">
        <v>117</v>
      </c>
      <c r="AG26" s="42" t="s">
        <v>117</v>
      </c>
      <c r="AH26" s="42" t="s">
        <v>117</v>
      </c>
      <c r="AI26" s="43" t="s">
        <v>117</v>
      </c>
      <c r="AJ26" s="41">
        <v>7</v>
      </c>
      <c r="AK26" s="42">
        <v>7</v>
      </c>
      <c r="AL26" s="42">
        <v>3</v>
      </c>
      <c r="AM26" s="42">
        <v>2</v>
      </c>
      <c r="AN26" s="42">
        <v>4</v>
      </c>
      <c r="AO26" s="42">
        <v>5</v>
      </c>
      <c r="AP26" s="42" t="s">
        <v>117</v>
      </c>
      <c r="AQ26" s="42" t="s">
        <v>117</v>
      </c>
      <c r="AR26" s="42" t="s">
        <v>117</v>
      </c>
      <c r="AS26" s="42">
        <v>2</v>
      </c>
      <c r="AT26" s="43" t="s">
        <v>117</v>
      </c>
      <c r="AU26" s="41">
        <v>7</v>
      </c>
      <c r="AV26" s="42">
        <v>7</v>
      </c>
      <c r="AW26" s="42">
        <v>7</v>
      </c>
      <c r="AX26" s="43">
        <v>7</v>
      </c>
      <c r="AY26" s="41">
        <v>7</v>
      </c>
      <c r="AZ26" s="42">
        <v>7</v>
      </c>
      <c r="BA26" s="42">
        <v>3</v>
      </c>
      <c r="BB26" s="42">
        <v>3</v>
      </c>
      <c r="BC26" s="42">
        <v>3</v>
      </c>
      <c r="BD26" s="42">
        <v>3</v>
      </c>
      <c r="BE26" s="42">
        <v>2</v>
      </c>
      <c r="BF26" s="42">
        <v>4</v>
      </c>
      <c r="BG26" s="42">
        <v>1</v>
      </c>
      <c r="BH26" s="42" t="s">
        <v>117</v>
      </c>
      <c r="BI26" s="43" t="s">
        <v>117</v>
      </c>
      <c r="BJ26" s="41">
        <v>2</v>
      </c>
      <c r="BK26" s="42">
        <v>1</v>
      </c>
      <c r="BL26" s="42" t="s">
        <v>117</v>
      </c>
      <c r="BM26" s="43" t="s">
        <v>117</v>
      </c>
      <c r="BN26" s="41">
        <v>7</v>
      </c>
      <c r="BO26" s="42">
        <v>3</v>
      </c>
      <c r="BP26" s="42" t="s">
        <v>117</v>
      </c>
      <c r="BQ26" s="42">
        <v>3</v>
      </c>
      <c r="BR26" s="42">
        <v>7</v>
      </c>
      <c r="BS26" s="42">
        <v>7</v>
      </c>
      <c r="BT26" s="42">
        <v>6</v>
      </c>
      <c r="BU26" s="43">
        <v>4</v>
      </c>
    </row>
    <row r="27" spans="1:73">
      <c r="A27" s="40" t="s">
        <v>139</v>
      </c>
      <c r="B27" s="41">
        <v>6</v>
      </c>
      <c r="C27" s="42">
        <v>6</v>
      </c>
      <c r="D27" s="42">
        <v>3</v>
      </c>
      <c r="E27" s="42">
        <v>3</v>
      </c>
      <c r="F27" s="42" t="s">
        <v>117</v>
      </c>
      <c r="G27" s="43">
        <v>6</v>
      </c>
      <c r="H27" s="41" t="s">
        <v>117</v>
      </c>
      <c r="I27" s="42">
        <v>6</v>
      </c>
      <c r="J27" s="42">
        <v>6</v>
      </c>
      <c r="K27" s="42">
        <v>4</v>
      </c>
      <c r="L27" s="42">
        <v>2</v>
      </c>
      <c r="M27" s="42">
        <v>2</v>
      </c>
      <c r="N27" s="42" t="s">
        <v>117</v>
      </c>
      <c r="O27" s="42" t="s">
        <v>117</v>
      </c>
      <c r="P27" s="42" t="s">
        <v>117</v>
      </c>
      <c r="Q27" s="42" t="s">
        <v>117</v>
      </c>
      <c r="R27" s="42" t="s">
        <v>117</v>
      </c>
      <c r="S27" s="42" t="s">
        <v>117</v>
      </c>
      <c r="T27" s="42">
        <v>1</v>
      </c>
      <c r="U27" s="42" t="s">
        <v>117</v>
      </c>
      <c r="V27" s="42" t="s">
        <v>117</v>
      </c>
      <c r="W27" s="42" t="s">
        <v>117</v>
      </c>
      <c r="X27" s="43" t="s">
        <v>117</v>
      </c>
      <c r="Y27" s="41">
        <v>6</v>
      </c>
      <c r="Z27" s="42" t="s">
        <v>117</v>
      </c>
      <c r="AA27" s="42" t="s">
        <v>117</v>
      </c>
      <c r="AB27" s="42" t="s">
        <v>117</v>
      </c>
      <c r="AC27" s="42" t="s">
        <v>117</v>
      </c>
      <c r="AD27" s="43" t="s">
        <v>117</v>
      </c>
      <c r="AE27" s="41" t="s">
        <v>117</v>
      </c>
      <c r="AF27" s="42" t="s">
        <v>117</v>
      </c>
      <c r="AG27" s="42" t="s">
        <v>117</v>
      </c>
      <c r="AH27" s="42" t="s">
        <v>117</v>
      </c>
      <c r="AI27" s="43" t="s">
        <v>117</v>
      </c>
      <c r="AJ27" s="41">
        <v>6</v>
      </c>
      <c r="AK27" s="42">
        <v>6</v>
      </c>
      <c r="AL27" s="42">
        <v>2</v>
      </c>
      <c r="AM27" s="42">
        <v>1</v>
      </c>
      <c r="AN27" s="42">
        <v>3</v>
      </c>
      <c r="AO27" s="42">
        <v>4</v>
      </c>
      <c r="AP27" s="42" t="s">
        <v>117</v>
      </c>
      <c r="AQ27" s="42" t="s">
        <v>117</v>
      </c>
      <c r="AR27" s="42" t="s">
        <v>117</v>
      </c>
      <c r="AS27" s="42">
        <v>2</v>
      </c>
      <c r="AT27" s="43" t="s">
        <v>117</v>
      </c>
      <c r="AU27" s="41">
        <v>6</v>
      </c>
      <c r="AV27" s="42">
        <v>6</v>
      </c>
      <c r="AW27" s="42">
        <v>6</v>
      </c>
      <c r="AX27" s="43">
        <v>6</v>
      </c>
      <c r="AY27" s="41">
        <v>6</v>
      </c>
      <c r="AZ27" s="42">
        <v>6</v>
      </c>
      <c r="BA27" s="42">
        <v>2</v>
      </c>
      <c r="BB27" s="42">
        <v>2</v>
      </c>
      <c r="BC27" s="42">
        <v>3</v>
      </c>
      <c r="BD27" s="42">
        <v>2</v>
      </c>
      <c r="BE27" s="42">
        <v>2</v>
      </c>
      <c r="BF27" s="42">
        <v>4</v>
      </c>
      <c r="BG27" s="42" t="s">
        <v>117</v>
      </c>
      <c r="BH27" s="42" t="s">
        <v>117</v>
      </c>
      <c r="BI27" s="43" t="s">
        <v>117</v>
      </c>
      <c r="BJ27" s="41">
        <v>1</v>
      </c>
      <c r="BK27" s="42" t="s">
        <v>117</v>
      </c>
      <c r="BL27" s="42" t="s">
        <v>117</v>
      </c>
      <c r="BM27" s="43" t="s">
        <v>117</v>
      </c>
      <c r="BN27" s="41">
        <v>6</v>
      </c>
      <c r="BO27" s="42">
        <v>2</v>
      </c>
      <c r="BP27" s="42" t="s">
        <v>117</v>
      </c>
      <c r="BQ27" s="42">
        <v>2</v>
      </c>
      <c r="BR27" s="42">
        <v>6</v>
      </c>
      <c r="BS27" s="42">
        <v>6</v>
      </c>
      <c r="BT27" s="42">
        <v>5</v>
      </c>
      <c r="BU27" s="43">
        <v>3</v>
      </c>
    </row>
    <row r="28" spans="1:73">
      <c r="A28" s="40" t="s">
        <v>140</v>
      </c>
      <c r="B28" s="41">
        <v>5</v>
      </c>
      <c r="C28" s="42">
        <v>5</v>
      </c>
      <c r="D28" s="42">
        <v>2</v>
      </c>
      <c r="E28" s="42">
        <v>2</v>
      </c>
      <c r="F28" s="42" t="s">
        <v>117</v>
      </c>
      <c r="G28" s="43">
        <v>5</v>
      </c>
      <c r="H28" s="41">
        <v>5</v>
      </c>
      <c r="I28" s="42">
        <v>5</v>
      </c>
      <c r="J28" s="42">
        <v>5</v>
      </c>
      <c r="K28" s="42">
        <v>3</v>
      </c>
      <c r="L28" s="42">
        <v>1</v>
      </c>
      <c r="M28" s="42">
        <v>1</v>
      </c>
      <c r="N28" s="42" t="s">
        <v>117</v>
      </c>
      <c r="O28" s="42" t="s">
        <v>117</v>
      </c>
      <c r="P28" s="42" t="s">
        <v>117</v>
      </c>
      <c r="Q28" s="42" t="s">
        <v>117</v>
      </c>
      <c r="R28" s="42" t="s">
        <v>117</v>
      </c>
      <c r="S28" s="42" t="s">
        <v>117</v>
      </c>
      <c r="T28" s="42" t="s">
        <v>117</v>
      </c>
      <c r="U28" s="42" t="s">
        <v>117</v>
      </c>
      <c r="V28" s="42" t="s">
        <v>117</v>
      </c>
      <c r="W28" s="42" t="s">
        <v>117</v>
      </c>
      <c r="X28" s="43" t="s">
        <v>117</v>
      </c>
      <c r="Y28" s="41">
        <v>5</v>
      </c>
      <c r="Z28" s="42" t="s">
        <v>117</v>
      </c>
      <c r="AA28" s="42" t="s">
        <v>117</v>
      </c>
      <c r="AB28" s="42" t="s">
        <v>117</v>
      </c>
      <c r="AC28" s="42" t="s">
        <v>117</v>
      </c>
      <c r="AD28" s="43" t="s">
        <v>117</v>
      </c>
      <c r="AE28" s="41" t="s">
        <v>117</v>
      </c>
      <c r="AF28" s="42" t="s">
        <v>117</v>
      </c>
      <c r="AG28" s="42" t="s">
        <v>117</v>
      </c>
      <c r="AH28" s="42" t="s">
        <v>117</v>
      </c>
      <c r="AI28" s="43" t="s">
        <v>117</v>
      </c>
      <c r="AJ28" s="41">
        <v>5</v>
      </c>
      <c r="AK28" s="42">
        <v>5</v>
      </c>
      <c r="AL28" s="42">
        <v>1</v>
      </c>
      <c r="AM28" s="42">
        <v>1</v>
      </c>
      <c r="AN28" s="42">
        <v>2</v>
      </c>
      <c r="AO28" s="42">
        <v>3</v>
      </c>
      <c r="AP28" s="42" t="s">
        <v>117</v>
      </c>
      <c r="AQ28" s="42" t="s">
        <v>117</v>
      </c>
      <c r="AR28" s="42" t="s">
        <v>117</v>
      </c>
      <c r="AS28" s="42">
        <v>1</v>
      </c>
      <c r="AT28" s="43" t="s">
        <v>117</v>
      </c>
      <c r="AU28" s="41">
        <v>5</v>
      </c>
      <c r="AV28" s="42">
        <v>5</v>
      </c>
      <c r="AW28" s="42">
        <v>5</v>
      </c>
      <c r="AX28" s="43">
        <v>5</v>
      </c>
      <c r="AY28" s="41">
        <v>5</v>
      </c>
      <c r="AZ28" s="42">
        <v>5</v>
      </c>
      <c r="BA28" s="42">
        <v>2</v>
      </c>
      <c r="BB28" s="42">
        <v>2</v>
      </c>
      <c r="BC28" s="42">
        <v>2</v>
      </c>
      <c r="BD28" s="42">
        <v>2</v>
      </c>
      <c r="BE28" s="42">
        <v>2</v>
      </c>
      <c r="BF28" s="42">
        <v>3</v>
      </c>
      <c r="BG28" s="42" t="s">
        <v>117</v>
      </c>
      <c r="BH28" s="42" t="s">
        <v>117</v>
      </c>
      <c r="BI28" s="43" t="s">
        <v>117</v>
      </c>
      <c r="BJ28" s="41" t="s">
        <v>117</v>
      </c>
      <c r="BK28" s="42" t="s">
        <v>117</v>
      </c>
      <c r="BL28" s="42" t="s">
        <v>117</v>
      </c>
      <c r="BM28" s="43" t="s">
        <v>117</v>
      </c>
      <c r="BN28" s="41">
        <v>5</v>
      </c>
      <c r="BO28" s="42">
        <v>2</v>
      </c>
      <c r="BP28" s="42" t="s">
        <v>117</v>
      </c>
      <c r="BQ28" s="42">
        <v>1</v>
      </c>
      <c r="BR28" s="42">
        <v>5</v>
      </c>
      <c r="BS28" s="42">
        <v>5</v>
      </c>
      <c r="BT28" s="42">
        <v>4</v>
      </c>
      <c r="BU28" s="43">
        <v>2</v>
      </c>
    </row>
    <row r="29" spans="1:73">
      <c r="A29" s="47" t="s">
        <v>141</v>
      </c>
      <c r="B29" s="41">
        <v>4</v>
      </c>
      <c r="C29" s="42">
        <v>4</v>
      </c>
      <c r="D29" s="42">
        <v>2</v>
      </c>
      <c r="E29" s="42">
        <v>2</v>
      </c>
      <c r="F29" s="42" t="s">
        <v>117</v>
      </c>
      <c r="G29" s="43">
        <v>4</v>
      </c>
      <c r="H29" s="41">
        <v>4</v>
      </c>
      <c r="I29" s="42">
        <v>4</v>
      </c>
      <c r="J29" s="42">
        <v>4</v>
      </c>
      <c r="K29" s="42">
        <v>2</v>
      </c>
      <c r="L29" s="42" t="s">
        <v>117</v>
      </c>
      <c r="M29" s="42" t="s">
        <v>117</v>
      </c>
      <c r="N29" s="42" t="s">
        <v>117</v>
      </c>
      <c r="O29" s="42" t="s">
        <v>117</v>
      </c>
      <c r="P29" s="42" t="s">
        <v>117</v>
      </c>
      <c r="Q29" s="42" t="s">
        <v>117</v>
      </c>
      <c r="R29" s="42" t="s">
        <v>117</v>
      </c>
      <c r="S29" s="42" t="s">
        <v>117</v>
      </c>
      <c r="T29" s="42" t="s">
        <v>117</v>
      </c>
      <c r="U29" s="42" t="s">
        <v>117</v>
      </c>
      <c r="V29" s="42" t="s">
        <v>117</v>
      </c>
      <c r="W29" s="42" t="s">
        <v>117</v>
      </c>
      <c r="X29" s="43" t="s">
        <v>117</v>
      </c>
      <c r="Y29" s="41">
        <v>4</v>
      </c>
      <c r="Z29" s="42" t="s">
        <v>117</v>
      </c>
      <c r="AA29" s="42" t="s">
        <v>117</v>
      </c>
      <c r="AB29" s="42" t="s">
        <v>117</v>
      </c>
      <c r="AC29" s="42" t="s">
        <v>117</v>
      </c>
      <c r="AD29" s="43" t="s">
        <v>117</v>
      </c>
      <c r="AE29" s="41" t="s">
        <v>117</v>
      </c>
      <c r="AF29" s="42" t="s">
        <v>117</v>
      </c>
      <c r="AG29" s="42" t="s">
        <v>117</v>
      </c>
      <c r="AH29" s="42" t="s">
        <v>117</v>
      </c>
      <c r="AI29" s="43" t="s">
        <v>117</v>
      </c>
      <c r="AJ29" s="41">
        <v>4</v>
      </c>
      <c r="AK29" s="42">
        <v>4</v>
      </c>
      <c r="AL29" s="42">
        <v>1</v>
      </c>
      <c r="AM29" s="42" t="s">
        <v>117</v>
      </c>
      <c r="AN29" s="42">
        <v>2</v>
      </c>
      <c r="AO29" s="42">
        <v>2</v>
      </c>
      <c r="AP29" s="42" t="s">
        <v>117</v>
      </c>
      <c r="AQ29" s="42" t="s">
        <v>117</v>
      </c>
      <c r="AR29" s="42" t="s">
        <v>117</v>
      </c>
      <c r="AS29" s="42">
        <v>1</v>
      </c>
      <c r="AT29" s="43" t="s">
        <v>117</v>
      </c>
      <c r="AU29" s="41">
        <v>4</v>
      </c>
      <c r="AV29" s="42">
        <v>4</v>
      </c>
      <c r="AW29" s="42">
        <v>4</v>
      </c>
      <c r="AX29" s="43">
        <v>4</v>
      </c>
      <c r="AY29" s="41">
        <v>4</v>
      </c>
      <c r="AZ29" s="42">
        <v>4</v>
      </c>
      <c r="BA29" s="42">
        <v>2</v>
      </c>
      <c r="BB29" s="42">
        <v>1</v>
      </c>
      <c r="BC29" s="42">
        <v>1</v>
      </c>
      <c r="BD29" s="42">
        <v>1</v>
      </c>
      <c r="BE29" s="42">
        <v>1</v>
      </c>
      <c r="BF29" s="42">
        <v>3</v>
      </c>
      <c r="BG29" s="42" t="s">
        <v>117</v>
      </c>
      <c r="BH29" s="42" t="s">
        <v>117</v>
      </c>
      <c r="BI29" s="43" t="s">
        <v>117</v>
      </c>
      <c r="BJ29" s="41" t="s">
        <v>117</v>
      </c>
      <c r="BK29" s="42" t="s">
        <v>117</v>
      </c>
      <c r="BL29" s="42" t="s">
        <v>117</v>
      </c>
      <c r="BM29" s="43" t="s">
        <v>117</v>
      </c>
      <c r="BN29" s="41">
        <v>4</v>
      </c>
      <c r="BO29" s="42">
        <v>2</v>
      </c>
      <c r="BP29" s="42" t="s">
        <v>117</v>
      </c>
      <c r="BQ29" s="42">
        <v>1</v>
      </c>
      <c r="BR29" s="42">
        <v>4</v>
      </c>
      <c r="BS29" s="42">
        <v>4</v>
      </c>
      <c r="BT29" s="42">
        <v>3</v>
      </c>
      <c r="BU29" s="43">
        <v>1</v>
      </c>
    </row>
    <row r="30" spans="1:73">
      <c r="A30" s="40" t="s">
        <v>142</v>
      </c>
      <c r="B30" s="41">
        <v>3</v>
      </c>
      <c r="C30" s="42">
        <v>3</v>
      </c>
      <c r="D30" s="42">
        <v>2</v>
      </c>
      <c r="E30" s="42">
        <v>2</v>
      </c>
      <c r="F30" s="42" t="s">
        <v>117</v>
      </c>
      <c r="G30" s="43">
        <v>3</v>
      </c>
      <c r="H30" s="41">
        <v>3</v>
      </c>
      <c r="I30" s="42">
        <v>3</v>
      </c>
      <c r="J30" s="42">
        <v>3</v>
      </c>
      <c r="K30" s="42">
        <v>1</v>
      </c>
      <c r="L30" s="42" t="s">
        <v>117</v>
      </c>
      <c r="M30" s="42" t="s">
        <v>117</v>
      </c>
      <c r="N30" s="42" t="s">
        <v>117</v>
      </c>
      <c r="O30" s="42" t="s">
        <v>117</v>
      </c>
      <c r="P30" s="42" t="s">
        <v>117</v>
      </c>
      <c r="Q30" s="42" t="s">
        <v>117</v>
      </c>
      <c r="R30" s="42" t="s">
        <v>117</v>
      </c>
      <c r="S30" s="42" t="s">
        <v>117</v>
      </c>
      <c r="T30" s="42" t="s">
        <v>117</v>
      </c>
      <c r="U30" s="42" t="s">
        <v>117</v>
      </c>
      <c r="V30" s="42" t="s">
        <v>117</v>
      </c>
      <c r="W30" s="42" t="s">
        <v>117</v>
      </c>
      <c r="X30" s="43" t="s">
        <v>117</v>
      </c>
      <c r="Y30" s="41">
        <v>3</v>
      </c>
      <c r="Z30" s="42" t="s">
        <v>117</v>
      </c>
      <c r="AA30" s="42" t="s">
        <v>117</v>
      </c>
      <c r="AB30" s="42" t="s">
        <v>117</v>
      </c>
      <c r="AC30" s="42" t="s">
        <v>117</v>
      </c>
      <c r="AD30" s="43" t="s">
        <v>117</v>
      </c>
      <c r="AE30" s="41" t="s">
        <v>117</v>
      </c>
      <c r="AF30" s="42" t="s">
        <v>117</v>
      </c>
      <c r="AG30" s="42" t="s">
        <v>117</v>
      </c>
      <c r="AH30" s="42" t="s">
        <v>117</v>
      </c>
      <c r="AI30" s="43" t="s">
        <v>117</v>
      </c>
      <c r="AJ30" s="41">
        <v>3</v>
      </c>
      <c r="AK30" s="42">
        <v>3</v>
      </c>
      <c r="AL30" s="42">
        <v>1</v>
      </c>
      <c r="AM30" s="42" t="s">
        <v>117</v>
      </c>
      <c r="AN30" s="42">
        <v>2</v>
      </c>
      <c r="AO30" s="42">
        <v>1</v>
      </c>
      <c r="AP30" s="42" t="s">
        <v>117</v>
      </c>
      <c r="AQ30" s="42" t="s">
        <v>117</v>
      </c>
      <c r="AR30" s="42" t="s">
        <v>117</v>
      </c>
      <c r="AS30" s="42" t="s">
        <v>117</v>
      </c>
      <c r="AT30" s="43" t="s">
        <v>117</v>
      </c>
      <c r="AU30" s="41">
        <v>3</v>
      </c>
      <c r="AV30" s="42">
        <v>3</v>
      </c>
      <c r="AW30" s="42">
        <v>3</v>
      </c>
      <c r="AX30" s="43">
        <v>3</v>
      </c>
      <c r="AY30" s="41">
        <v>3</v>
      </c>
      <c r="AZ30" s="42">
        <v>3</v>
      </c>
      <c r="BA30" s="42">
        <v>1</v>
      </c>
      <c r="BB30" s="42">
        <v>1</v>
      </c>
      <c r="BC30" s="42">
        <v>1</v>
      </c>
      <c r="BD30" s="42" t="s">
        <v>117</v>
      </c>
      <c r="BE30" s="42">
        <v>1</v>
      </c>
      <c r="BF30" s="42">
        <v>2</v>
      </c>
      <c r="BG30" s="42" t="s">
        <v>117</v>
      </c>
      <c r="BH30" s="42" t="s">
        <v>117</v>
      </c>
      <c r="BI30" s="43" t="s">
        <v>117</v>
      </c>
      <c r="BJ30" s="41" t="s">
        <v>117</v>
      </c>
      <c r="BK30" s="42" t="s">
        <v>117</v>
      </c>
      <c r="BL30" s="42" t="s">
        <v>117</v>
      </c>
      <c r="BM30" s="43" t="s">
        <v>117</v>
      </c>
      <c r="BN30" s="41">
        <v>3</v>
      </c>
      <c r="BO30" s="42">
        <v>1</v>
      </c>
      <c r="BP30" s="42" t="s">
        <v>117</v>
      </c>
      <c r="BQ30" s="42">
        <v>1</v>
      </c>
      <c r="BR30" s="42">
        <v>3</v>
      </c>
      <c r="BS30" s="42">
        <v>3</v>
      </c>
      <c r="BT30" s="42">
        <v>2</v>
      </c>
      <c r="BU30" s="43" t="s">
        <v>117</v>
      </c>
    </row>
    <row r="31" spans="1:73">
      <c r="A31" s="47" t="s">
        <v>143</v>
      </c>
      <c r="B31" s="41">
        <v>2</v>
      </c>
      <c r="C31" s="42">
        <v>2</v>
      </c>
      <c r="D31" s="42">
        <v>1</v>
      </c>
      <c r="E31" s="42">
        <v>1</v>
      </c>
      <c r="F31" s="42" t="s">
        <v>117</v>
      </c>
      <c r="G31" s="43">
        <v>2</v>
      </c>
      <c r="H31" s="41">
        <v>2</v>
      </c>
      <c r="I31" s="42">
        <v>2</v>
      </c>
      <c r="J31" s="42">
        <v>2</v>
      </c>
      <c r="K31" s="42" t="s">
        <v>117</v>
      </c>
      <c r="L31" s="42" t="s">
        <v>117</v>
      </c>
      <c r="M31" s="42" t="s">
        <v>117</v>
      </c>
      <c r="N31" s="42" t="s">
        <v>117</v>
      </c>
      <c r="O31" s="42" t="s">
        <v>117</v>
      </c>
      <c r="P31" s="42" t="s">
        <v>117</v>
      </c>
      <c r="Q31" s="42" t="s">
        <v>117</v>
      </c>
      <c r="R31" s="42" t="s">
        <v>117</v>
      </c>
      <c r="S31" s="42" t="s">
        <v>117</v>
      </c>
      <c r="T31" s="42" t="s">
        <v>117</v>
      </c>
      <c r="U31" s="42" t="s">
        <v>117</v>
      </c>
      <c r="V31" s="42" t="s">
        <v>117</v>
      </c>
      <c r="W31" s="42" t="s">
        <v>117</v>
      </c>
      <c r="X31" s="43" t="s">
        <v>117</v>
      </c>
      <c r="Y31" s="41">
        <v>2</v>
      </c>
      <c r="Z31" s="42" t="s">
        <v>117</v>
      </c>
      <c r="AA31" s="42" t="s">
        <v>117</v>
      </c>
      <c r="AB31" s="42" t="s">
        <v>117</v>
      </c>
      <c r="AC31" s="42" t="s">
        <v>117</v>
      </c>
      <c r="AD31" s="43" t="s">
        <v>117</v>
      </c>
      <c r="AE31" s="41" t="s">
        <v>117</v>
      </c>
      <c r="AF31" s="42" t="s">
        <v>117</v>
      </c>
      <c r="AG31" s="42" t="s">
        <v>117</v>
      </c>
      <c r="AH31" s="42" t="s">
        <v>117</v>
      </c>
      <c r="AI31" s="43" t="s">
        <v>117</v>
      </c>
      <c r="AJ31" s="41">
        <v>2</v>
      </c>
      <c r="AK31" s="42">
        <v>2</v>
      </c>
      <c r="AL31" s="42" t="s">
        <v>117</v>
      </c>
      <c r="AM31" s="42" t="s">
        <v>117</v>
      </c>
      <c r="AN31" s="42">
        <v>2</v>
      </c>
      <c r="AO31" s="42" t="s">
        <v>117</v>
      </c>
      <c r="AP31" s="42" t="s">
        <v>117</v>
      </c>
      <c r="AQ31" s="42" t="s">
        <v>117</v>
      </c>
      <c r="AR31" s="42" t="s">
        <v>117</v>
      </c>
      <c r="AS31" s="42" t="s">
        <v>117</v>
      </c>
      <c r="AT31" s="43" t="s">
        <v>117</v>
      </c>
      <c r="AU31" s="41">
        <v>2</v>
      </c>
      <c r="AV31" s="42">
        <v>2</v>
      </c>
      <c r="AW31" s="42">
        <v>2</v>
      </c>
      <c r="AX31" s="43">
        <v>2</v>
      </c>
      <c r="AY31" s="41">
        <v>2</v>
      </c>
      <c r="AZ31" s="42">
        <v>2</v>
      </c>
      <c r="BA31" s="42">
        <v>1</v>
      </c>
      <c r="BB31" s="42">
        <v>1</v>
      </c>
      <c r="BC31" s="42">
        <v>1</v>
      </c>
      <c r="BD31" s="42" t="s">
        <v>117</v>
      </c>
      <c r="BE31" s="42">
        <v>1</v>
      </c>
      <c r="BF31" s="42">
        <v>1</v>
      </c>
      <c r="BG31" s="42" t="s">
        <v>117</v>
      </c>
      <c r="BH31" s="42" t="s">
        <v>117</v>
      </c>
      <c r="BI31" s="43" t="s">
        <v>117</v>
      </c>
      <c r="BJ31" s="41" t="s">
        <v>117</v>
      </c>
      <c r="BK31" s="42" t="s">
        <v>117</v>
      </c>
      <c r="BL31" s="42" t="s">
        <v>117</v>
      </c>
      <c r="BM31" s="43" t="s">
        <v>117</v>
      </c>
      <c r="BN31" s="41">
        <v>2</v>
      </c>
      <c r="BO31" s="42">
        <v>1</v>
      </c>
      <c r="BP31" s="42" t="s">
        <v>117</v>
      </c>
      <c r="BQ31" s="42">
        <v>1</v>
      </c>
      <c r="BR31" s="42">
        <v>2</v>
      </c>
      <c r="BS31" s="42">
        <v>2</v>
      </c>
      <c r="BT31" s="42">
        <v>1</v>
      </c>
      <c r="BU31" s="43" t="s">
        <v>117</v>
      </c>
    </row>
    <row r="32" spans="1:73">
      <c r="A32" s="48" t="s">
        <v>144</v>
      </c>
      <c r="B32" s="33">
        <v>1</v>
      </c>
      <c r="C32" s="34">
        <v>1</v>
      </c>
      <c r="D32" s="34">
        <v>1</v>
      </c>
      <c r="E32" s="34">
        <v>1</v>
      </c>
      <c r="F32" s="34" t="s">
        <v>117</v>
      </c>
      <c r="G32" s="35">
        <v>1</v>
      </c>
      <c r="H32" s="33">
        <v>1</v>
      </c>
      <c r="I32" s="34">
        <v>1</v>
      </c>
      <c r="J32" s="34">
        <v>1</v>
      </c>
      <c r="K32" s="34" t="s">
        <v>117</v>
      </c>
      <c r="L32" s="34" t="s">
        <v>117</v>
      </c>
      <c r="M32" s="34" t="s">
        <v>117</v>
      </c>
      <c r="N32" s="34" t="s">
        <v>117</v>
      </c>
      <c r="O32" s="34" t="s">
        <v>117</v>
      </c>
      <c r="P32" s="34" t="s">
        <v>117</v>
      </c>
      <c r="Q32" s="34" t="s">
        <v>117</v>
      </c>
      <c r="R32" s="34" t="s">
        <v>117</v>
      </c>
      <c r="S32" s="34" t="s">
        <v>117</v>
      </c>
      <c r="T32" s="34" t="s">
        <v>117</v>
      </c>
      <c r="U32" s="34" t="s">
        <v>117</v>
      </c>
      <c r="V32" s="34" t="s">
        <v>117</v>
      </c>
      <c r="W32" s="34" t="s">
        <v>117</v>
      </c>
      <c r="X32" s="35" t="s">
        <v>117</v>
      </c>
      <c r="Y32" s="33">
        <v>1</v>
      </c>
      <c r="Z32" s="34" t="s">
        <v>117</v>
      </c>
      <c r="AA32" s="34" t="s">
        <v>117</v>
      </c>
      <c r="AB32" s="34" t="s">
        <v>117</v>
      </c>
      <c r="AC32" s="34" t="s">
        <v>117</v>
      </c>
      <c r="AD32" s="35" t="s">
        <v>117</v>
      </c>
      <c r="AE32" s="33" t="s">
        <v>117</v>
      </c>
      <c r="AF32" s="34" t="s">
        <v>117</v>
      </c>
      <c r="AG32" s="34" t="s">
        <v>117</v>
      </c>
      <c r="AH32" s="34" t="s">
        <v>117</v>
      </c>
      <c r="AI32" s="35" t="s">
        <v>117</v>
      </c>
      <c r="AJ32" s="33">
        <v>1</v>
      </c>
      <c r="AK32" s="34">
        <v>1</v>
      </c>
      <c r="AL32" s="34" t="s">
        <v>117</v>
      </c>
      <c r="AM32" s="34" t="s">
        <v>117</v>
      </c>
      <c r="AN32" s="34">
        <v>1</v>
      </c>
      <c r="AO32" s="34" t="s">
        <v>117</v>
      </c>
      <c r="AP32" s="34" t="s">
        <v>117</v>
      </c>
      <c r="AQ32" s="34" t="s">
        <v>117</v>
      </c>
      <c r="AR32" s="34" t="s">
        <v>117</v>
      </c>
      <c r="AS32" s="34" t="s">
        <v>117</v>
      </c>
      <c r="AT32" s="35" t="s">
        <v>117</v>
      </c>
      <c r="AU32" s="33">
        <v>1</v>
      </c>
      <c r="AV32" s="34">
        <v>1</v>
      </c>
      <c r="AW32" s="34">
        <v>1</v>
      </c>
      <c r="AX32" s="35">
        <v>1</v>
      </c>
      <c r="AY32" s="33">
        <v>1</v>
      </c>
      <c r="AZ32" s="34">
        <v>1</v>
      </c>
      <c r="BA32" s="34">
        <v>1</v>
      </c>
      <c r="BB32" s="34">
        <v>1</v>
      </c>
      <c r="BC32" s="34">
        <v>1</v>
      </c>
      <c r="BD32" s="34" t="s">
        <v>117</v>
      </c>
      <c r="BE32" s="34">
        <v>1</v>
      </c>
      <c r="BF32" s="34" t="s">
        <v>117</v>
      </c>
      <c r="BG32" s="34" t="s">
        <v>117</v>
      </c>
      <c r="BH32" s="34" t="s">
        <v>117</v>
      </c>
      <c r="BI32" s="35" t="s">
        <v>117</v>
      </c>
      <c r="BJ32" s="33" t="s">
        <v>117</v>
      </c>
      <c r="BK32" s="34" t="s">
        <v>117</v>
      </c>
      <c r="BL32" s="34" t="s">
        <v>117</v>
      </c>
      <c r="BM32" s="35" t="s">
        <v>117</v>
      </c>
      <c r="BN32" s="33">
        <v>1</v>
      </c>
      <c r="BO32" s="34">
        <v>1</v>
      </c>
      <c r="BP32" s="34" t="s">
        <v>117</v>
      </c>
      <c r="BQ32" s="34">
        <v>1</v>
      </c>
      <c r="BR32" s="34">
        <v>1</v>
      </c>
      <c r="BS32" s="34">
        <v>1</v>
      </c>
      <c r="BT32" s="34" t="s">
        <v>117</v>
      </c>
      <c r="BU32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COA - R</vt:lpstr>
      <vt:lpstr>MOIDI Datos</vt:lpstr>
      <vt:lpstr>Resultados MOIDI</vt:lpstr>
      <vt:lpstr>Sheet3</vt:lpstr>
      <vt:lpstr>Matrix</vt:lpstr>
      <vt:lpstr>database</vt:lpstr>
      <vt:lpstr>'MOIDI Datos'!Print_Area</vt:lpstr>
      <vt:lpstr>'MOIDI Datos'!Print_Titles</vt:lpstr>
      <vt:lpstr>sequence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Maigualifel Medina</dc:creator>
  <cp:lastModifiedBy>Maria Carolina Berrios</cp:lastModifiedBy>
  <cp:lastPrinted>2018-03-04T15:46:31Z</cp:lastPrinted>
  <dcterms:created xsi:type="dcterms:W3CDTF">2016-11-01T02:02:48Z</dcterms:created>
  <dcterms:modified xsi:type="dcterms:W3CDTF">2020-11-04T19:23:38Z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